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19410" windowHeight="9975"/>
  </bookViews>
  <sheets>
    <sheet name="MFR-PLR-3.1." sheetId="2" r:id="rId1"/>
  </sheet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G55" i="2"/>
  <c r="G50"/>
  <c r="B56"/>
  <c r="B55"/>
  <c r="B45"/>
  <c r="G45"/>
  <c r="G56"/>
  <c r="G38"/>
  <c r="H15"/>
  <c r="J14"/>
  <c r="I15"/>
  <c r="F15"/>
  <c r="G15"/>
  <c r="J13"/>
  <c r="B50"/>
  <c r="G40"/>
  <c r="G41"/>
  <c r="G42"/>
  <c r="G43"/>
  <c r="G44"/>
  <c r="G39"/>
  <c r="J12"/>
  <c r="B44"/>
  <c r="B54"/>
  <c r="B53"/>
  <c r="B43"/>
  <c r="J7"/>
  <c r="J8"/>
  <c r="J9"/>
  <c r="J10"/>
  <c r="J11"/>
  <c r="J6"/>
  <c r="B52"/>
  <c r="B51"/>
  <c r="B49"/>
  <c r="B48"/>
  <c r="C25"/>
  <c r="B39"/>
  <c r="B40"/>
  <c r="B41"/>
  <c r="B42"/>
  <c r="B38"/>
  <c r="D22"/>
  <c r="C22"/>
  <c r="G51" l="1"/>
  <c r="G54"/>
  <c r="G53"/>
  <c r="G48"/>
  <c r="G52"/>
  <c r="G49"/>
  <c r="J15"/>
</calcChain>
</file>

<file path=xl/sharedStrings.xml><?xml version="1.0" encoding="utf-8"?>
<sst xmlns="http://schemas.openxmlformats.org/spreadsheetml/2006/main" count="69" uniqueCount="65">
  <si>
    <t>Red. broj</t>
  </si>
  <si>
    <t>Osnov za podnošenje tužbe</t>
  </si>
  <si>
    <t>Iznos tužbi</t>
  </si>
  <si>
    <t>Podnesene tužbe</t>
  </si>
  <si>
    <t>Sudske presude</t>
  </si>
  <si>
    <t>Pravomoćna sudska rješenja</t>
  </si>
  <si>
    <t>Izvršna sudska rješenja</t>
  </si>
  <si>
    <t>Sudski troškovi</t>
  </si>
  <si>
    <t>Zatezne kamate</t>
  </si>
  <si>
    <t>1.</t>
  </si>
  <si>
    <t>2.</t>
  </si>
  <si>
    <t>3.</t>
  </si>
  <si>
    <t>4.</t>
  </si>
  <si>
    <t>5.</t>
  </si>
  <si>
    <t>Tužbe po osnovu naknade štete (Timal d.o.o. Nahić Džemal)</t>
  </si>
  <si>
    <t>Tužbe iz radnog odnosa (Muhamedbegović Raif)</t>
  </si>
  <si>
    <t xml:space="preserve">Tužba po osnovu naknade štete (Pećanac Milan) </t>
  </si>
  <si>
    <t>Tužba po osnovu naknade štete (d.o.o. Motel No9 Bosanski Petrovac)</t>
  </si>
  <si>
    <t>Tužbe iz radnog odnosa (Dragoljub Jeličić-JU Centar za kulturu i obrazovanje)</t>
  </si>
  <si>
    <t>UKUPNO</t>
  </si>
  <si>
    <t>Budžet</t>
  </si>
  <si>
    <t>% u odnosu na ukupan budžet</t>
  </si>
  <si>
    <t>Za izvršenje sudskih presuda</t>
  </si>
  <si>
    <t>Kamata=glavnicaxkamatna stopaxbroj dana</t>
  </si>
  <si>
    <t>glavnica</t>
  </si>
  <si>
    <t>kamatna stopa</t>
  </si>
  <si>
    <t>isplaćeno</t>
  </si>
  <si>
    <t>izvršenje budžeta</t>
  </si>
  <si>
    <t>% u odnosu na izvršenje budžeta</t>
  </si>
  <si>
    <t>Jedinstveni općinski organ uprave Općine Bosanski Petrovac</t>
  </si>
  <si>
    <t>broj dana 14.03.20</t>
  </si>
  <si>
    <t>Isplate</t>
  </si>
  <si>
    <t>Ostatak duga</t>
  </si>
  <si>
    <t>6.</t>
  </si>
  <si>
    <t>Tužba za naplatu novčanog potraživanja d.o.o. S-LIST Sarajevo</t>
  </si>
  <si>
    <t>Odredbama Zakona je propisano da će se na dospjele neplaćene novčane obaveze obračunavati kamata po stopi 12 % godišnje, do dana stupanja na snagu Zakona o visini stope zatezne kamate ("Službene novine FBiH" broj: 18/20) odnosno do 14.03.2020. godine, dok će se obračun kamate nakon stupanja na snagu Zakona do trenutka isplate novčane obaveze vršiti po stopi od 10 % godišnje, s tim da ukupan iznos obračunate zatezne kamate ne može biti veći od iznosa glavnog duga.                                                                                                                                                                                                                                                                      Zatezna kamata na zakašnjele neplaćene novčane obaveze koje su dospjele prije 14.03.2020. godine, obračunava se po stopi od 12 % godišnje do dana stupanja na snagu Zakona 14.03.2020. godine, a od 14.03.2020. godine do dana isplate po stopi od 10 % godišnje. Ukupan iznos obračunate zatezne kamate ne može biti veći od iznosa glavnog duga.                                                                                                                                                                                                                     Izvršenje sudskih presuda se vrši na osnovu Člana 138 Zakona o izvršnom postupku FBiH: stav (4) Izvršenje na teret sredstava budžeta grada i općine provest će se u visini predviđenoj na određenoj poziciji budžeta i u skladu sa Odlukom o izvršavanju budžeta, stav (5) Više povjerilaca koji ostvaruju svoja novčana potraživanja iz budžeta namiruju se onim redom kojim su stekli pravo da namire iz budžeta, s tim da zastarijevanje ne teče do konačnog namirenja potraživanja iz sudske odluke, i stav (6) Svi nivoi vlasti u Federaciji Bosne i Hercegovine (Federacija, kanton, grad i općina) koji imaju izvršne sudske presude dužni su u svojim budžetima predvidjeti sredstva za isplatu sudskih izvršnih rješenja na teret tih budžeta u iznosu najmanje 0,3% ukupno planiranih prihoda u budžetu</t>
  </si>
  <si>
    <t>7.</t>
  </si>
  <si>
    <t>02.07.2015.</t>
  </si>
  <si>
    <t>Tužba po osnovu naknade štete (Platinum d.o.o. Bosanski Petrovac)</t>
  </si>
  <si>
    <t>Predmet</t>
  </si>
  <si>
    <t>R.br.</t>
  </si>
  <si>
    <t>vrijednost spora</t>
  </si>
  <si>
    <t>Status predmeta</t>
  </si>
  <si>
    <t>tr. postupka</t>
  </si>
  <si>
    <t>kamata od</t>
  </si>
  <si>
    <t>Tužbe iz radnih odnosa Ezić Himzo</t>
  </si>
  <si>
    <t>Potencijalne obaveze po tužbama protiv Jedinstvenog općinskog organa uprave Općine Bosanski Petrovac</t>
  </si>
  <si>
    <t>presuda Općinskog suda Bihać</t>
  </si>
  <si>
    <t>30.12.2018.</t>
  </si>
  <si>
    <t>8.</t>
  </si>
  <si>
    <t>Tužba iz radnog odnosa (Radulović Mara)</t>
  </si>
  <si>
    <t>23.09.2020.</t>
  </si>
  <si>
    <t>08.10.2020.</t>
  </si>
  <si>
    <t>02.10.2020.</t>
  </si>
  <si>
    <t>9.</t>
  </si>
  <si>
    <t>Tužba za ugriz psa (Sakib Bešlić)</t>
  </si>
  <si>
    <t>18.12.2020.</t>
  </si>
  <si>
    <t>06.04.2021.</t>
  </si>
  <si>
    <t>30.10.2018.</t>
  </si>
  <si>
    <t>do 17.12.'20.</t>
  </si>
  <si>
    <t>ukupno dana do 30.09.21.</t>
  </si>
  <si>
    <t>broj dana od 14.03.20-30.09.21.</t>
  </si>
  <si>
    <t>od 18.12.'20.</t>
  </si>
  <si>
    <t>Registar tužbi, sudskih presuda, pravomoćnih sudskih rješenja i izvršnih sudskih rješenja protiv Općine Bosanski Petrovac sa stanjem na dan 31.12.2021. god</t>
  </si>
  <si>
    <t>Bosanski Petrovac, 10.01.2022. godine</t>
  </si>
</sst>
</file>

<file path=xl/styles.xml><?xml version="1.0" encoding="utf-8"?>
<styleSheet xmlns="http://schemas.openxmlformats.org/spreadsheetml/2006/main">
  <fonts count="11">
    <font>
      <sz val="11"/>
      <color theme="1"/>
      <name val="Calibri"/>
      <family val="2"/>
      <charset val="238"/>
      <scheme val="minor"/>
    </font>
    <font>
      <b/>
      <sz val="12"/>
      <color theme="1"/>
      <name val="Calibri"/>
      <family val="2"/>
      <charset val="238"/>
    </font>
    <font>
      <b/>
      <i/>
      <sz val="10"/>
      <color rgb="FF000000"/>
      <name val="Calibri"/>
      <family val="2"/>
      <charset val="238"/>
      <scheme val="minor"/>
    </font>
    <font>
      <sz val="10"/>
      <color rgb="FF000000"/>
      <name val="Calibri"/>
      <family val="2"/>
      <charset val="238"/>
      <scheme val="minor"/>
    </font>
    <font>
      <b/>
      <sz val="11"/>
      <color rgb="FF000000"/>
      <name val="Calibri"/>
      <family val="2"/>
      <charset val="238"/>
      <scheme val="minor"/>
    </font>
    <font>
      <sz val="11"/>
      <color rgb="FF000000"/>
      <name val="Calibri"/>
      <family val="2"/>
      <charset val="238"/>
      <scheme val="minor"/>
    </font>
    <font>
      <u/>
      <sz val="11"/>
      <color theme="1"/>
      <name val="Calibri"/>
      <family val="2"/>
      <charset val="238"/>
      <scheme val="minor"/>
    </font>
    <font>
      <sz val="11"/>
      <name val="Calibri"/>
      <family val="2"/>
      <charset val="238"/>
      <scheme val="minor"/>
    </font>
    <font>
      <b/>
      <sz val="14"/>
      <color theme="1"/>
      <name val="Times New Roman"/>
      <family val="1"/>
      <charset val="238"/>
    </font>
    <font>
      <b/>
      <sz val="11.5"/>
      <name val="Times New Roman"/>
      <family val="1"/>
      <charset val="238"/>
    </font>
    <font>
      <sz val="10"/>
      <color theme="1"/>
      <name val="Calibri"/>
      <family val="2"/>
      <charset val="238"/>
      <scheme val="minor"/>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4" fillId="0" borderId="0" xfId="0" applyFont="1" applyAlignment="1">
      <alignment vertical="center"/>
    </xf>
    <xf numFmtId="4" fontId="0" fillId="0" borderId="0" xfId="0" applyNumberFormat="1"/>
    <xf numFmtId="0" fontId="0" fillId="0" borderId="1" xfId="0" applyBorder="1"/>
    <xf numFmtId="4" fontId="0" fillId="0" borderId="1" xfId="0" applyNumberFormat="1" applyBorder="1"/>
    <xf numFmtId="2" fontId="0" fillId="0" borderId="1" xfId="0" applyNumberFormat="1" applyBorder="1"/>
    <xf numFmtId="0" fontId="6" fillId="0" borderId="0" xfId="0" applyFont="1"/>
    <xf numFmtId="0" fontId="0" fillId="0" borderId="0" xfId="0" applyAlignment="1">
      <alignment horizontal="center"/>
    </xf>
    <xf numFmtId="0" fontId="0" fillId="0" borderId="1" xfId="0" applyFill="1" applyBorder="1"/>
    <xf numFmtId="4" fontId="0" fillId="0" borderId="1" xfId="0" applyNumberFormat="1" applyFill="1" applyBorder="1"/>
    <xf numFmtId="0" fontId="0" fillId="2" borderId="1" xfId="0" applyFill="1" applyBorder="1" applyAlignment="1">
      <alignment horizontal="center"/>
    </xf>
    <xf numFmtId="14" fontId="0" fillId="0" borderId="0" xfId="0" applyNumberFormat="1"/>
    <xf numFmtId="4" fontId="0" fillId="2" borderId="1" xfId="0" applyNumberFormat="1" applyFill="1" applyBorder="1" applyAlignment="1">
      <alignment horizontal="right"/>
    </xf>
    <xf numFmtId="0" fontId="2" fillId="3" borderId="1" xfId="0" applyFont="1" applyFill="1" applyBorder="1" applyAlignment="1">
      <alignment horizontal="center" vertical="center" wrapText="1"/>
    </xf>
    <xf numFmtId="0" fontId="2" fillId="3" borderId="1" xfId="0" applyFont="1" applyFill="1" applyBorder="1" applyAlignment="1">
      <alignment vertical="center" wrapText="1"/>
    </xf>
    <xf numFmtId="0" fontId="3" fillId="0" borderId="1" xfId="0" applyFont="1" applyBorder="1" applyAlignment="1" applyProtection="1">
      <alignment horizontal="center" vertical="center"/>
      <protection locked="0"/>
    </xf>
    <xf numFmtId="0" fontId="3" fillId="0" borderId="1" xfId="0" applyFont="1" applyBorder="1" applyAlignment="1" applyProtection="1">
      <alignment vertical="center" wrapText="1"/>
      <protection locked="0"/>
    </xf>
    <xf numFmtId="14" fontId="3" fillId="0" borderId="1" xfId="0" applyNumberFormat="1" applyFont="1" applyBorder="1" applyAlignment="1" applyProtection="1">
      <alignment horizontal="right" wrapText="1"/>
      <protection locked="0"/>
    </xf>
    <xf numFmtId="4" fontId="3" fillId="0" borderId="1" xfId="0" applyNumberFormat="1" applyFont="1" applyBorder="1" applyAlignment="1" applyProtection="1">
      <alignment horizontal="right" wrapText="1"/>
      <protection locked="0"/>
    </xf>
    <xf numFmtId="0" fontId="3" fillId="0" borderId="1" xfId="0" applyFont="1" applyBorder="1" applyAlignment="1" applyProtection="1">
      <alignment horizontal="right" wrapText="1"/>
      <protection locked="0"/>
    </xf>
    <xf numFmtId="0" fontId="3" fillId="0" borderId="1" xfId="0" applyFont="1" applyBorder="1" applyAlignment="1" applyProtection="1">
      <alignment vertical="center"/>
      <protection locked="0"/>
    </xf>
    <xf numFmtId="0" fontId="3" fillId="0" borderId="0" xfId="0" applyFont="1" applyFill="1" applyBorder="1" applyAlignment="1" applyProtection="1">
      <alignment vertical="center" wrapText="1"/>
      <protection locked="0"/>
    </xf>
    <xf numFmtId="0" fontId="0" fillId="0" borderId="0" xfId="0" applyBorder="1"/>
    <xf numFmtId="0" fontId="3" fillId="0" borderId="1" xfId="0" applyNumberFormat="1" applyFont="1" applyBorder="1" applyAlignment="1" applyProtection="1">
      <alignment horizontal="right" wrapText="1"/>
      <protection locked="0"/>
    </xf>
    <xf numFmtId="4" fontId="0" fillId="2" borderId="1" xfId="0" applyNumberFormat="1" applyFill="1" applyBorder="1"/>
    <xf numFmtId="0" fontId="0" fillId="0" borderId="0" xfId="0" applyFill="1" applyBorder="1"/>
    <xf numFmtId="2" fontId="0" fillId="0" borderId="0" xfId="0" applyNumberFormat="1" applyBorder="1"/>
    <xf numFmtId="4" fontId="0" fillId="0" borderId="0" xfId="0" applyNumberFormat="1" applyBorder="1"/>
    <xf numFmtId="0" fontId="0" fillId="0" borderId="1" xfId="0" applyBorder="1" applyAlignment="1">
      <alignment horizontal="right"/>
    </xf>
    <xf numFmtId="0" fontId="0" fillId="0" borderId="0" xfId="0" applyBorder="1" applyAlignment="1"/>
    <xf numFmtId="0" fontId="6" fillId="0" borderId="0" xfId="0" applyFont="1" applyBorder="1" applyAlignment="1" applyProtection="1">
      <protection locked="0"/>
    </xf>
    <xf numFmtId="0" fontId="0" fillId="0" borderId="0" xfId="0" applyBorder="1" applyAlignment="1" applyProtection="1">
      <protection locked="0"/>
    </xf>
    <xf numFmtId="4" fontId="10" fillId="0" borderId="1" xfId="0" applyNumberFormat="1" applyFont="1" applyBorder="1" applyAlignment="1">
      <alignment horizontal="right"/>
    </xf>
    <xf numFmtId="4" fontId="5" fillId="0" borderId="1" xfId="0" applyNumberFormat="1" applyFont="1" applyBorder="1" applyAlignment="1" applyProtection="1">
      <alignment vertical="center"/>
      <protection locked="0"/>
    </xf>
    <xf numFmtId="0" fontId="5" fillId="2" borderId="1" xfId="0" applyFont="1" applyFill="1" applyBorder="1" applyAlignment="1">
      <alignment horizontal="center" vertical="center"/>
    </xf>
    <xf numFmtId="0" fontId="0" fillId="3" borderId="1" xfId="0" applyFill="1" applyBorder="1" applyAlignment="1">
      <alignment horizontal="center"/>
    </xf>
    <xf numFmtId="0" fontId="0" fillId="3" borderId="1" xfId="0" applyNumberFormat="1" applyFill="1" applyBorder="1" applyAlignment="1">
      <alignment horizontal="center" wrapText="1"/>
    </xf>
    <xf numFmtId="0" fontId="9" fillId="0" borderId="0" xfId="0" applyFont="1" applyBorder="1" applyAlignment="1" applyProtection="1">
      <alignment horizontal="center" vertical="center"/>
      <protection locked="0"/>
    </xf>
    <xf numFmtId="0" fontId="1" fillId="0" borderId="0" xfId="0" applyFont="1" applyBorder="1" applyAlignment="1">
      <alignment horizontal="center" vertical="center"/>
    </xf>
    <xf numFmtId="0" fontId="0" fillId="0" borderId="0" xfId="0" applyBorder="1" applyAlignment="1"/>
    <xf numFmtId="0" fontId="7" fillId="0" borderId="0" xfId="0" applyFont="1" applyFill="1" applyAlignment="1" applyProtection="1">
      <alignment vertical="center"/>
      <protection locked="0"/>
    </xf>
    <xf numFmtId="0" fontId="7" fillId="0" borderId="0" xfId="0" applyFont="1" applyFill="1" applyAlignment="1" applyProtection="1">
      <protection locked="0"/>
    </xf>
    <xf numFmtId="0" fontId="8" fillId="0" borderId="0" xfId="0" applyFont="1" applyAlignment="1">
      <alignment horizontal="center" vertical="center"/>
    </xf>
    <xf numFmtId="0" fontId="0" fillId="0" borderId="0" xfId="0" applyAlignment="1">
      <alignment horizontal="left" wrapText="1"/>
    </xf>
    <xf numFmtId="0" fontId="2" fillId="3" borderId="1" xfId="0" applyFont="1" applyFill="1" applyBorder="1" applyAlignment="1">
      <alignment vertical="center" wrapText="1"/>
    </xf>
    <xf numFmtId="0" fontId="2" fillId="3" borderId="1" xfId="0" applyFont="1" applyFill="1" applyBorder="1" applyAlignment="1">
      <alignment horizontal="center" vertical="center" wrapText="1"/>
    </xf>
    <xf numFmtId="2" fontId="0" fillId="0" borderId="1" xfId="0" applyNumberFormat="1" applyBorder="1" applyAlignment="1">
      <alignment horizontal="center"/>
    </xf>
    <xf numFmtId="0" fontId="0" fillId="0" borderId="1" xfId="0" applyBorder="1" applyAlignment="1">
      <alignment horizontal="center"/>
    </xf>
  </cellXfs>
  <cellStyles count="1">
    <cellStyle name="Normal" xfId="0" builtinId="0"/>
  </cellStyles>
  <dxfs count="0"/>
  <tableStyles count="0" defaultTableStyle="TableStyleMedium2" defaultPivotStyle="PivotStyleLight16"/>
  <colors>
    <mruColors>
      <color rgb="FFE6B4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theme="5" tint="0.39997558519241921"/>
    <pageSetUpPr fitToPage="1"/>
  </sheetPr>
  <dimension ref="A1:J56"/>
  <sheetViews>
    <sheetView tabSelected="1" workbookViewId="0">
      <selection activeCell="I19" sqref="I19"/>
    </sheetView>
  </sheetViews>
  <sheetFormatPr defaultRowHeight="15"/>
  <cols>
    <col min="1" max="1" width="5.7109375" customWidth="1"/>
    <col min="2" max="2" width="41.85546875" customWidth="1"/>
    <col min="3" max="3" width="14.7109375" customWidth="1"/>
    <col min="4" max="4" width="14.140625" customWidth="1"/>
    <col min="5" max="5" width="13.7109375" customWidth="1"/>
    <col min="6" max="6" width="13.28515625" customWidth="1"/>
    <col min="7" max="7" width="12.7109375" customWidth="1"/>
    <col min="8" max="8" width="12" customWidth="1"/>
    <col min="9" max="9" width="9" bestFit="1" customWidth="1"/>
    <col min="10" max="10" width="10" bestFit="1" customWidth="1"/>
  </cols>
  <sheetData>
    <row r="1" spans="1:10" ht="18.75">
      <c r="A1" s="42" t="s">
        <v>29</v>
      </c>
      <c r="B1" s="42"/>
      <c r="C1" s="42"/>
      <c r="D1" s="42"/>
      <c r="E1" s="42"/>
      <c r="F1" s="42"/>
      <c r="G1" s="42"/>
      <c r="H1" s="42"/>
    </row>
    <row r="2" spans="1:10">
      <c r="A2" s="37" t="s">
        <v>63</v>
      </c>
      <c r="B2" s="37"/>
      <c r="C2" s="37"/>
      <c r="D2" s="37"/>
      <c r="E2" s="37"/>
      <c r="F2" s="37"/>
      <c r="G2" s="37"/>
      <c r="H2" s="37"/>
      <c r="I2" s="37"/>
      <c r="J2" s="37"/>
    </row>
    <row r="3" spans="1:10" ht="15.75">
      <c r="A3" s="38"/>
      <c r="B3" s="39"/>
      <c r="C3" s="39"/>
      <c r="D3" s="39"/>
      <c r="E3" s="39"/>
      <c r="F3" s="39"/>
      <c r="G3" s="39"/>
      <c r="H3" s="39"/>
    </row>
    <row r="4" spans="1:10" ht="15" customHeight="1">
      <c r="A4" s="44" t="s">
        <v>0</v>
      </c>
      <c r="B4" s="45" t="s">
        <v>1</v>
      </c>
      <c r="C4" s="45" t="s">
        <v>2</v>
      </c>
      <c r="D4" s="45"/>
      <c r="E4" s="45"/>
      <c r="F4" s="45"/>
      <c r="G4" s="45"/>
      <c r="H4" s="45"/>
      <c r="I4" s="35" t="s">
        <v>31</v>
      </c>
      <c r="J4" s="36" t="s">
        <v>32</v>
      </c>
    </row>
    <row r="5" spans="1:10" ht="25.5">
      <c r="A5" s="44"/>
      <c r="B5" s="45"/>
      <c r="C5" s="13" t="s">
        <v>3</v>
      </c>
      <c r="D5" s="13" t="s">
        <v>4</v>
      </c>
      <c r="E5" s="13" t="s">
        <v>5</v>
      </c>
      <c r="F5" s="13" t="s">
        <v>6</v>
      </c>
      <c r="G5" s="14" t="s">
        <v>7</v>
      </c>
      <c r="H5" s="14" t="s">
        <v>8</v>
      </c>
      <c r="I5" s="35"/>
      <c r="J5" s="36"/>
    </row>
    <row r="6" spans="1:10" ht="27" customHeight="1">
      <c r="A6" s="15" t="s">
        <v>9</v>
      </c>
      <c r="B6" s="16" t="s">
        <v>14</v>
      </c>
      <c r="C6" s="17">
        <v>40369</v>
      </c>
      <c r="D6" s="17">
        <v>40962</v>
      </c>
      <c r="E6" s="17">
        <v>41754</v>
      </c>
      <c r="F6" s="18">
        <v>130000</v>
      </c>
      <c r="G6" s="18">
        <v>17545</v>
      </c>
      <c r="H6" s="18">
        <v>130000</v>
      </c>
      <c r="I6" s="32">
        <v>63200</v>
      </c>
      <c r="J6" s="32">
        <f>SUM(F6+G6+H6-I6)</f>
        <v>214345</v>
      </c>
    </row>
    <row r="7" spans="1:10">
      <c r="A7" s="15" t="s">
        <v>10</v>
      </c>
      <c r="B7" s="16" t="s">
        <v>15</v>
      </c>
      <c r="C7" s="17">
        <v>40329</v>
      </c>
      <c r="D7" s="17">
        <v>41680</v>
      </c>
      <c r="E7" s="17">
        <v>41691</v>
      </c>
      <c r="F7" s="18">
        <v>7450</v>
      </c>
      <c r="G7" s="18">
        <v>272.79000000000002</v>
      </c>
      <c r="H7" s="18">
        <v>7450</v>
      </c>
      <c r="I7" s="32">
        <v>1000</v>
      </c>
      <c r="J7" s="32">
        <f t="shared" ref="J7:J15" si="0">SUM(F7+G7+H7-I7)</f>
        <v>14172.79</v>
      </c>
    </row>
    <row r="8" spans="1:10">
      <c r="A8" s="15" t="s">
        <v>11</v>
      </c>
      <c r="B8" s="16" t="s">
        <v>16</v>
      </c>
      <c r="C8" s="19"/>
      <c r="D8" s="17">
        <v>42139</v>
      </c>
      <c r="E8" s="23"/>
      <c r="F8" s="18">
        <v>720</v>
      </c>
      <c r="G8" s="18">
        <v>276</v>
      </c>
      <c r="H8" s="18">
        <v>547.4</v>
      </c>
      <c r="I8" s="32">
        <v>0</v>
      </c>
      <c r="J8" s="32">
        <f t="shared" si="0"/>
        <v>1543.4</v>
      </c>
    </row>
    <row r="9" spans="1:10" ht="25.5">
      <c r="A9" s="15" t="s">
        <v>12</v>
      </c>
      <c r="B9" s="16" t="s">
        <v>17</v>
      </c>
      <c r="C9" s="19"/>
      <c r="D9" s="17">
        <v>41835</v>
      </c>
      <c r="E9" s="23"/>
      <c r="F9" s="18">
        <v>978.12</v>
      </c>
      <c r="G9" s="18">
        <v>329.7</v>
      </c>
      <c r="H9" s="18">
        <v>841.4</v>
      </c>
      <c r="I9" s="32">
        <v>0</v>
      </c>
      <c r="J9" s="32">
        <f t="shared" si="0"/>
        <v>2149.2199999999998</v>
      </c>
    </row>
    <row r="10" spans="1:10" ht="25.5">
      <c r="A10" s="15" t="s">
        <v>13</v>
      </c>
      <c r="B10" s="16" t="s">
        <v>18</v>
      </c>
      <c r="C10" s="19"/>
      <c r="D10" s="17">
        <v>42460</v>
      </c>
      <c r="E10" s="23"/>
      <c r="F10" s="18">
        <v>597.05999999999995</v>
      </c>
      <c r="G10" s="18"/>
      <c r="H10" s="18">
        <v>390.92</v>
      </c>
      <c r="I10" s="32">
        <v>0</v>
      </c>
      <c r="J10" s="32">
        <f t="shared" si="0"/>
        <v>987.98</v>
      </c>
    </row>
    <row r="11" spans="1:10" ht="27" customHeight="1">
      <c r="A11" s="15" t="s">
        <v>33</v>
      </c>
      <c r="B11" s="16" t="s">
        <v>34</v>
      </c>
      <c r="C11" s="17">
        <v>40464</v>
      </c>
      <c r="D11" s="17">
        <v>41992</v>
      </c>
      <c r="E11" s="17">
        <v>43452</v>
      </c>
      <c r="F11" s="18">
        <v>573.29999999999995</v>
      </c>
      <c r="G11" s="18">
        <v>1213.42</v>
      </c>
      <c r="H11" s="18">
        <v>573.29999999999995</v>
      </c>
      <c r="I11" s="32">
        <v>0</v>
      </c>
      <c r="J11" s="32">
        <f t="shared" si="0"/>
        <v>2360.02</v>
      </c>
    </row>
    <row r="12" spans="1:10" ht="27" customHeight="1">
      <c r="A12" s="15" t="s">
        <v>36</v>
      </c>
      <c r="B12" s="16" t="s">
        <v>38</v>
      </c>
      <c r="C12" s="17" t="s">
        <v>37</v>
      </c>
      <c r="D12" s="17">
        <v>43329</v>
      </c>
      <c r="E12" s="17">
        <v>43493</v>
      </c>
      <c r="F12" s="18">
        <v>22275</v>
      </c>
      <c r="G12" s="18">
        <v>2103.17</v>
      </c>
      <c r="H12" s="18">
        <v>21519.48</v>
      </c>
      <c r="I12" s="32">
        <v>0</v>
      </c>
      <c r="J12" s="32">
        <f t="shared" si="0"/>
        <v>45897.649999999994</v>
      </c>
    </row>
    <row r="13" spans="1:10">
      <c r="A13" s="15" t="s">
        <v>49</v>
      </c>
      <c r="B13" s="16" t="s">
        <v>50</v>
      </c>
      <c r="C13" s="17" t="s">
        <v>51</v>
      </c>
      <c r="D13" s="17" t="s">
        <v>53</v>
      </c>
      <c r="E13" s="17" t="s">
        <v>52</v>
      </c>
      <c r="F13" s="18">
        <v>859</v>
      </c>
      <c r="G13" s="18">
        <v>150</v>
      </c>
      <c r="H13" s="18">
        <v>0</v>
      </c>
      <c r="I13" s="32">
        <v>0</v>
      </c>
      <c r="J13" s="32">
        <f t="shared" si="0"/>
        <v>1009</v>
      </c>
    </row>
    <row r="14" spans="1:10">
      <c r="A14" s="15" t="s">
        <v>54</v>
      </c>
      <c r="B14" s="16" t="s">
        <v>55</v>
      </c>
      <c r="C14" s="17" t="s">
        <v>58</v>
      </c>
      <c r="D14" s="17" t="s">
        <v>56</v>
      </c>
      <c r="E14" s="17" t="s">
        <v>57</v>
      </c>
      <c r="F14" s="18">
        <v>1740</v>
      </c>
      <c r="G14" s="18">
        <v>618.65</v>
      </c>
      <c r="H14" s="18">
        <v>230.78</v>
      </c>
      <c r="I14" s="32">
        <v>0</v>
      </c>
      <c r="J14" s="32">
        <f t="shared" si="0"/>
        <v>2589.4300000000003</v>
      </c>
    </row>
    <row r="15" spans="1:10">
      <c r="A15" s="20"/>
      <c r="B15" s="16" t="s">
        <v>19</v>
      </c>
      <c r="C15" s="19"/>
      <c r="D15" s="19"/>
      <c r="E15" s="18"/>
      <c r="F15" s="18">
        <f>SUM(F6:F14)</f>
        <v>165192.47999999998</v>
      </c>
      <c r="G15" s="18">
        <f>SUM(G6:G14)</f>
        <v>22508.730000000003</v>
      </c>
      <c r="H15" s="18">
        <f>SUM(H6:H14)</f>
        <v>161553.28</v>
      </c>
      <c r="I15" s="32">
        <f>SUM(I6:I14)</f>
        <v>64200</v>
      </c>
      <c r="J15" s="32">
        <f t="shared" si="0"/>
        <v>285054.49</v>
      </c>
    </row>
    <row r="16" spans="1:10">
      <c r="A16" s="1"/>
      <c r="B16" s="21"/>
      <c r="C16" s="22"/>
      <c r="H16" s="2"/>
    </row>
    <row r="17" spans="1:8">
      <c r="A17" s="40" t="s">
        <v>64</v>
      </c>
      <c r="B17" s="41"/>
    </row>
    <row r="19" spans="1:8">
      <c r="B19" s="3"/>
      <c r="C19" s="10">
        <v>2018</v>
      </c>
      <c r="D19" s="10">
        <v>2019</v>
      </c>
      <c r="E19" s="10">
        <v>2020</v>
      </c>
      <c r="F19" s="34">
        <v>2021</v>
      </c>
      <c r="G19" s="29"/>
      <c r="H19" s="29"/>
    </row>
    <row r="20" spans="1:8">
      <c r="B20" s="3" t="s">
        <v>20</v>
      </c>
      <c r="C20" s="4">
        <v>4181635</v>
      </c>
      <c r="D20" s="4">
        <v>3883241</v>
      </c>
      <c r="E20" s="4">
        <v>5956380</v>
      </c>
      <c r="F20" s="33">
        <v>4850260</v>
      </c>
      <c r="G20" s="30"/>
      <c r="H20" s="30"/>
    </row>
    <row r="21" spans="1:8">
      <c r="B21" s="3" t="s">
        <v>22</v>
      </c>
      <c r="C21" s="4">
        <v>15000</v>
      </c>
      <c r="D21" s="4">
        <v>15000</v>
      </c>
      <c r="E21" s="4">
        <v>18200</v>
      </c>
      <c r="F21" s="33">
        <v>15000</v>
      </c>
      <c r="G21" s="31"/>
      <c r="H21" s="31"/>
    </row>
    <row r="22" spans="1:8">
      <c r="B22" s="3" t="s">
        <v>21</v>
      </c>
      <c r="C22" s="5">
        <f>SUM(C21/C20*100)</f>
        <v>0.35871136529132747</v>
      </c>
      <c r="D22" s="5">
        <f>SUM(D21/D20*100)</f>
        <v>0.38627527881993418</v>
      </c>
      <c r="E22" s="4">
        <v>0.3</v>
      </c>
      <c r="F22" s="4">
        <v>0.3</v>
      </c>
    </row>
    <row r="23" spans="1:8">
      <c r="B23" s="8" t="s">
        <v>26</v>
      </c>
      <c r="C23" s="4">
        <v>15000</v>
      </c>
      <c r="D23" s="4">
        <v>15000</v>
      </c>
      <c r="E23" s="4">
        <v>18200</v>
      </c>
      <c r="F23" s="4">
        <v>15000</v>
      </c>
    </row>
    <row r="24" spans="1:8">
      <c r="B24" s="8" t="s">
        <v>27</v>
      </c>
      <c r="C24" s="9">
        <v>3389306.48</v>
      </c>
      <c r="D24" s="4">
        <v>3567809</v>
      </c>
      <c r="E24" s="4">
        <v>4870693</v>
      </c>
      <c r="F24" s="4"/>
    </row>
    <row r="25" spans="1:8">
      <c r="B25" s="8" t="s">
        <v>28</v>
      </c>
      <c r="C25" s="5">
        <f>SUM(C23/C24*100)</f>
        <v>0.4425684159433112</v>
      </c>
      <c r="D25" s="4">
        <v>0.42</v>
      </c>
      <c r="E25" s="4">
        <v>0.37</v>
      </c>
      <c r="F25" s="4"/>
    </row>
    <row r="26" spans="1:8">
      <c r="B26" s="25"/>
      <c r="C26" s="26"/>
      <c r="D26" s="27"/>
      <c r="E26" s="27"/>
    </row>
    <row r="27" spans="1:8">
      <c r="A27" s="47" t="s">
        <v>46</v>
      </c>
      <c r="B27" s="47"/>
      <c r="C27" s="47"/>
      <c r="D27" s="47"/>
      <c r="E27" s="47"/>
      <c r="F27" s="47"/>
      <c r="G27" s="47"/>
    </row>
    <row r="28" spans="1:8">
      <c r="A28" s="3" t="s">
        <v>40</v>
      </c>
      <c r="B28" s="8" t="s">
        <v>39</v>
      </c>
      <c r="C28" s="46" t="s">
        <v>42</v>
      </c>
      <c r="D28" s="46"/>
      <c r="E28" s="4" t="s">
        <v>41</v>
      </c>
      <c r="F28" s="3" t="s">
        <v>43</v>
      </c>
      <c r="G28" s="3" t="s">
        <v>44</v>
      </c>
    </row>
    <row r="29" spans="1:8">
      <c r="A29" s="28" t="s">
        <v>9</v>
      </c>
      <c r="B29" s="8" t="s">
        <v>45</v>
      </c>
      <c r="C29" s="46" t="s">
        <v>47</v>
      </c>
      <c r="D29" s="46"/>
      <c r="E29" s="4">
        <v>2600</v>
      </c>
      <c r="F29" s="4">
        <v>1082.4000000000001</v>
      </c>
      <c r="G29" s="28" t="s">
        <v>48</v>
      </c>
    </row>
    <row r="31" spans="1:8">
      <c r="A31" s="43" t="s">
        <v>35</v>
      </c>
      <c r="B31" s="43"/>
      <c r="C31" s="43"/>
      <c r="D31" s="43"/>
      <c r="E31" s="43"/>
      <c r="F31" s="43"/>
      <c r="G31" s="43"/>
      <c r="H31" s="43"/>
    </row>
    <row r="32" spans="1:8">
      <c r="A32" s="43"/>
      <c r="B32" s="43"/>
      <c r="C32" s="43"/>
      <c r="D32" s="43"/>
      <c r="E32" s="43"/>
      <c r="F32" s="43"/>
      <c r="G32" s="43"/>
      <c r="H32" s="43"/>
    </row>
    <row r="33" spans="1:8">
      <c r="A33" s="43"/>
      <c r="B33" s="43"/>
      <c r="C33" s="43"/>
      <c r="D33" s="43"/>
      <c r="E33" s="43"/>
      <c r="F33" s="43"/>
      <c r="G33" s="43"/>
      <c r="H33" s="43"/>
    </row>
    <row r="34" spans="1:8" ht="148.15" customHeight="1">
      <c r="A34" s="43"/>
      <c r="B34" s="43"/>
      <c r="C34" s="43"/>
      <c r="D34" s="43"/>
      <c r="E34" s="43"/>
      <c r="F34" s="43"/>
      <c r="G34" s="43"/>
      <c r="H34" s="43"/>
    </row>
    <row r="36" spans="1:8">
      <c r="B36" s="6" t="s">
        <v>23</v>
      </c>
    </row>
    <row r="37" spans="1:8">
      <c r="B37" s="7">
        <v>36500</v>
      </c>
      <c r="C37" t="s">
        <v>24</v>
      </c>
      <c r="D37" t="s">
        <v>25</v>
      </c>
      <c r="E37" t="s">
        <v>30</v>
      </c>
      <c r="G37" t="s">
        <v>60</v>
      </c>
    </row>
    <row r="38" spans="1:8">
      <c r="B38" s="2">
        <f>SUM(C38*D38*E38/36500)</f>
        <v>151084.9315068493</v>
      </c>
      <c r="C38" s="2">
        <v>130000</v>
      </c>
      <c r="D38">
        <v>12</v>
      </c>
      <c r="E38">
        <v>3535</v>
      </c>
      <c r="F38" s="11">
        <v>40369</v>
      </c>
      <c r="G38">
        <f>SUM(E38+E48)</f>
        <v>4192</v>
      </c>
    </row>
    <row r="39" spans="1:8">
      <c r="B39" s="2">
        <f t="shared" ref="B39:B45" si="1">SUM(C39*D39*E39/36500)</f>
        <v>8756.301369863013</v>
      </c>
      <c r="C39" s="2">
        <v>7450</v>
      </c>
      <c r="D39">
        <v>12</v>
      </c>
      <c r="E39">
        <v>3575</v>
      </c>
      <c r="F39" s="11">
        <v>42149</v>
      </c>
      <c r="G39">
        <f t="shared" ref="G38:G44" si="2">SUM(E39+E49)</f>
        <v>4232</v>
      </c>
    </row>
    <row r="40" spans="1:8">
      <c r="B40" s="2">
        <f t="shared" si="1"/>
        <v>417.7972602739726</v>
      </c>
      <c r="C40" s="2">
        <v>720</v>
      </c>
      <c r="D40">
        <v>12</v>
      </c>
      <c r="E40">
        <v>1765</v>
      </c>
      <c r="F40" s="11">
        <v>42139</v>
      </c>
      <c r="G40">
        <f t="shared" si="2"/>
        <v>2422</v>
      </c>
    </row>
    <row r="41" spans="1:8">
      <c r="B41" s="2">
        <f t="shared" si="1"/>
        <v>665.33598246575343</v>
      </c>
      <c r="C41" s="2">
        <v>978.12</v>
      </c>
      <c r="D41">
        <v>12</v>
      </c>
      <c r="E41">
        <v>2069</v>
      </c>
      <c r="F41" s="11">
        <v>41835</v>
      </c>
      <c r="G41">
        <f t="shared" si="2"/>
        <v>2726</v>
      </c>
    </row>
    <row r="42" spans="1:8">
      <c r="B42" s="2">
        <f t="shared" si="1"/>
        <v>283.44810082191782</v>
      </c>
      <c r="C42" s="2">
        <v>597.05999999999995</v>
      </c>
      <c r="D42">
        <v>12</v>
      </c>
      <c r="E42">
        <v>1444</v>
      </c>
      <c r="F42" s="11">
        <v>42460</v>
      </c>
      <c r="G42">
        <f t="shared" si="2"/>
        <v>2101</v>
      </c>
    </row>
    <row r="43" spans="1:8">
      <c r="B43" s="2">
        <f t="shared" si="1"/>
        <v>818.01271232876707</v>
      </c>
      <c r="C43" s="2">
        <v>573.29999999999995</v>
      </c>
      <c r="D43">
        <v>12</v>
      </c>
      <c r="E43">
        <v>4340</v>
      </c>
      <c r="F43" s="11">
        <v>39564</v>
      </c>
      <c r="G43">
        <f t="shared" si="2"/>
        <v>4997</v>
      </c>
    </row>
    <row r="44" spans="1:8">
      <c r="B44" s="2">
        <f t="shared" si="1"/>
        <v>17509.980821917808</v>
      </c>
      <c r="C44" s="2">
        <v>22275</v>
      </c>
      <c r="D44">
        <v>12</v>
      </c>
      <c r="E44">
        <v>2391</v>
      </c>
      <c r="F44" s="11">
        <v>41513</v>
      </c>
      <c r="G44">
        <f t="shared" si="2"/>
        <v>3048</v>
      </c>
    </row>
    <row r="45" spans="1:8">
      <c r="B45" s="2">
        <f>SUM(C45*D45*E45/36500)</f>
        <v>34.589589041095891</v>
      </c>
      <c r="C45" s="2">
        <v>210</v>
      </c>
      <c r="D45">
        <v>12</v>
      </c>
      <c r="E45">
        <v>501</v>
      </c>
      <c r="F45" s="11">
        <v>43403</v>
      </c>
      <c r="G45">
        <f>SUM(E45+E55+E56)</f>
        <v>1157</v>
      </c>
    </row>
    <row r="47" spans="1:8">
      <c r="B47" s="7"/>
      <c r="C47" t="s">
        <v>24</v>
      </c>
      <c r="D47" t="s">
        <v>25</v>
      </c>
      <c r="E47" t="s">
        <v>61</v>
      </c>
      <c r="G47" s="10" t="s">
        <v>19</v>
      </c>
    </row>
    <row r="48" spans="1:8">
      <c r="B48" s="2">
        <f>SUM(C48*D48*E48/36500)</f>
        <v>23400</v>
      </c>
      <c r="C48" s="2">
        <v>130000</v>
      </c>
      <c r="D48">
        <v>10</v>
      </c>
      <c r="E48">
        <v>657</v>
      </c>
      <c r="G48" s="12">
        <f t="shared" ref="G48:G56" si="3">SUM(B38+B48)</f>
        <v>174484.9315068493</v>
      </c>
    </row>
    <row r="49" spans="2:7">
      <c r="B49" s="2">
        <f t="shared" ref="B49:B56" si="4">SUM(C49*D49*E49/36500)</f>
        <v>1341</v>
      </c>
      <c r="C49" s="2">
        <v>7450</v>
      </c>
      <c r="D49">
        <v>10</v>
      </c>
      <c r="E49">
        <v>657</v>
      </c>
      <c r="G49" s="12">
        <f t="shared" si="3"/>
        <v>10097.301369863013</v>
      </c>
    </row>
    <row r="50" spans="2:7">
      <c r="B50" s="2">
        <f>SUM(C50*D50*E50/36500)</f>
        <v>129.6</v>
      </c>
      <c r="C50" s="2">
        <v>720</v>
      </c>
      <c r="D50">
        <v>10</v>
      </c>
      <c r="E50">
        <v>657</v>
      </c>
      <c r="G50" s="12">
        <f>SUM(B40+B50)</f>
        <v>547.39726027397262</v>
      </c>
    </row>
    <row r="51" spans="2:7">
      <c r="B51" s="2">
        <f t="shared" si="4"/>
        <v>176.0616</v>
      </c>
      <c r="C51" s="2">
        <v>978.12</v>
      </c>
      <c r="D51">
        <v>10</v>
      </c>
      <c r="E51">
        <v>657</v>
      </c>
      <c r="G51" s="12">
        <f t="shared" si="3"/>
        <v>841.39758246575343</v>
      </c>
    </row>
    <row r="52" spans="2:7">
      <c r="B52" s="2">
        <f t="shared" si="4"/>
        <v>107.4708</v>
      </c>
      <c r="C52" s="2">
        <v>597.05999999999995</v>
      </c>
      <c r="D52">
        <v>10</v>
      </c>
      <c r="E52">
        <v>657</v>
      </c>
      <c r="G52" s="12">
        <f t="shared" si="3"/>
        <v>390.91890082191782</v>
      </c>
    </row>
    <row r="53" spans="2:7">
      <c r="B53" s="2">
        <f t="shared" si="4"/>
        <v>103.194</v>
      </c>
      <c r="C53" s="2">
        <v>573.29999999999995</v>
      </c>
      <c r="D53">
        <v>10</v>
      </c>
      <c r="E53">
        <v>657</v>
      </c>
      <c r="G53" s="24">
        <f t="shared" si="3"/>
        <v>921.20671232876703</v>
      </c>
    </row>
    <row r="54" spans="2:7">
      <c r="B54" s="2">
        <f t="shared" si="4"/>
        <v>4009.5</v>
      </c>
      <c r="C54" s="2">
        <v>22275</v>
      </c>
      <c r="D54">
        <v>10</v>
      </c>
      <c r="E54">
        <v>657</v>
      </c>
      <c r="G54" s="24">
        <f t="shared" si="3"/>
        <v>21519.480821917808</v>
      </c>
    </row>
    <row r="55" spans="2:7">
      <c r="B55" s="2">
        <f>SUM(C55*D55*E55/36500)</f>
        <v>15.994520547945205</v>
      </c>
      <c r="C55" s="2">
        <v>210</v>
      </c>
      <c r="D55">
        <v>10</v>
      </c>
      <c r="E55">
        <v>278</v>
      </c>
      <c r="F55" t="s">
        <v>59</v>
      </c>
      <c r="G55" s="24">
        <f>SUM(B45+B55)</f>
        <v>50.584109589041098</v>
      </c>
    </row>
    <row r="56" spans="2:7">
      <c r="B56" s="2">
        <f>SUM(C56*D56*E56/36500)</f>
        <v>180.1972602739726</v>
      </c>
      <c r="C56" s="2">
        <v>1740</v>
      </c>
      <c r="D56">
        <v>10</v>
      </c>
      <c r="E56">
        <v>378</v>
      </c>
      <c r="F56" t="s">
        <v>62</v>
      </c>
      <c r="G56" s="24">
        <f>SUM(B56)</f>
        <v>180.1972602739726</v>
      </c>
    </row>
  </sheetData>
  <sheetProtection formatCells="0" formatColumns="0" formatRows="0" insertColumns="0" insertRows="0" sort="0" autoFilter="0"/>
  <mergeCells count="13">
    <mergeCell ref="A1:H1"/>
    <mergeCell ref="A31:H34"/>
    <mergeCell ref="A4:A5"/>
    <mergeCell ref="B4:B5"/>
    <mergeCell ref="C4:H4"/>
    <mergeCell ref="C28:D28"/>
    <mergeCell ref="C29:D29"/>
    <mergeCell ref="A27:G27"/>
    <mergeCell ref="I4:I5"/>
    <mergeCell ref="J4:J5"/>
    <mergeCell ref="A2:J2"/>
    <mergeCell ref="A3:H3"/>
    <mergeCell ref="A17:B17"/>
  </mergeCells>
  <pageMargins left="0.70866141732283472" right="0.70866141732283472" top="0.74803149606299213" bottom="0.74803149606299213" header="0.31496062992125984" footer="0.31496062992125984"/>
  <pageSetup paperSize="9" scale="89" fitToHeight="0" orientation="landscape" r:id="rId1"/>
  <headerFooter>
    <oddFooter>&amp;C&amp;"-,Italic"&amp;10&amp;P&amp;R&amp;"-,Bold Italic"&amp;10MFR-PLR-3.1.</oddFooter>
  </headerFooter>
  <ignoredErrors>
    <ignoredError sqref="G15:H15 F15"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MFR-PLR-3.1.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Indira Kasumovic-Bakarevic</dc:creator>
  <cp:lastModifiedBy>Adnan Hadžić</cp:lastModifiedBy>
  <cp:lastPrinted>2021-06-29T08:55:10Z</cp:lastPrinted>
  <dcterms:created xsi:type="dcterms:W3CDTF">2016-10-04T07:21:49Z</dcterms:created>
  <dcterms:modified xsi:type="dcterms:W3CDTF">2022-01-17T11:46:48Z</dcterms:modified>
</cp:coreProperties>
</file>