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27" i="2"/>
  <c r="E27"/>
  <c r="F27"/>
  <c r="G27"/>
  <c r="G52" l="1"/>
  <c r="G54"/>
  <c r="G56"/>
  <c r="G55"/>
  <c r="G53"/>
  <c r="B41"/>
  <c r="J10" l="1"/>
  <c r="B43"/>
  <c r="J9"/>
  <c r="G47"/>
  <c r="G40"/>
  <c r="B58"/>
  <c r="G58" s="1"/>
  <c r="B57"/>
  <c r="G57" s="1"/>
  <c r="B47"/>
  <c r="H17"/>
  <c r="J16"/>
  <c r="I17"/>
  <c r="F17"/>
  <c r="G17"/>
  <c r="J15"/>
  <c r="B52"/>
  <c r="G42"/>
  <c r="G43"/>
  <c r="G44"/>
  <c r="G45"/>
  <c r="G46"/>
  <c r="G41"/>
  <c r="J14"/>
  <c r="B46"/>
  <c r="B56"/>
  <c r="B45"/>
  <c r="J7"/>
  <c r="J11"/>
  <c r="J12"/>
  <c r="J13"/>
  <c r="J6"/>
  <c r="B54"/>
  <c r="B53"/>
  <c r="C27"/>
  <c r="B42"/>
  <c r="B44"/>
  <c r="B40"/>
  <c r="D24"/>
  <c r="C24"/>
  <c r="G50" l="1"/>
  <c r="G51"/>
  <c r="J17"/>
</calcChain>
</file>

<file path=xl/sharedStrings.xml><?xml version="1.0" encoding="utf-8"?>
<sst xmlns="http://schemas.openxmlformats.org/spreadsheetml/2006/main" count="73" uniqueCount="67">
  <si>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</si>
  <si>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</si>
  <si>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</si>
  <si>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</si>
  <si>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</si>
  <si>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</si>
  <si>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</si>
  <si>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</si>
  <si>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</si>
  <si>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</si>
  <si>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</si>
  <si>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</si>
  <si>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</si>
  <si>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</si>
  <si>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po osnovu naknade štete (Timal d.o.o. Nahić Džemal)</t>
  </si>
  <si>
    <t>Tužbe iz radnog odnosa (Muhamedbegović Raif)</t>
  </si>
  <si>
    <t xml:space="preserve">Tužba po osnovu naknade štete (Pećanac Milan) </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</si>
  <si>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</si>
  <si>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</si>
  <si>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</si>
  <si>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</si>
  <si>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</si>
  <si>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</si>
  <si>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</si>
  <si>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</si>
  <si>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</si>
  <si>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</si>
  <si>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</si>
  <si>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</si>
  <si>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</si>
  <si>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</si>
  <si>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</si>
  <si>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</si>
  <si>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</si>
  <si>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</si>
  <si>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</si>
  <si>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</si>
  <si>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</si>
  <si>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</si>
  <si>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</si>
  <si>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</si>
  <si>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</si>
  <si>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</si>
  <si>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</si>
  <si>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Tužbe iz radnih odnosa Ezić Himzo</t>
  </si>
  <si>
    <t>Potencijalne obaveze po tužbama protiv Jedinstvenog općinskog organa uprave Općine Bosanski Petrovac</t>
  </si>
  <si>
    <t>presuda Općinskog suda Bihać</t>
  </si>
  <si>
    <t>30.12.2018.</t>
  </si>
  <si>
    <t>8.</t>
  </si>
  <si>
    <t>Tužba iz radnog odnosa (Radulović Mara)</t>
  </si>
  <si>
    <t>23.09.2020.</t>
  </si>
  <si>
    <t>08.10.2020.</t>
  </si>
  <si>
    <t>02.10.2020.</t>
  </si>
  <si>
    <t>9.</t>
  </si>
  <si>
    <t>Tužba za ugriz psa (Sakib Bešlić)</t>
  </si>
  <si>
    <t>18.12.2020.</t>
  </si>
  <si>
    <t>06.04.2021.</t>
  </si>
  <si>
    <t>30.10.2018.</t>
  </si>
  <si>
    <t>do 17.12.'20.</t>
  </si>
  <si>
    <t>od 18.12.'20.</t>
  </si>
  <si>
    <t>Bosanski Petrovac, 09.01.2023. godine</t>
  </si>
  <si>
    <t>Naknada troškova spora (d.o.o. Motel No9 Bosanski Petrovac)</t>
  </si>
  <si>
    <t>10.</t>
  </si>
  <si>
    <t>11.</t>
  </si>
  <si>
    <t>Registar tužbi, sudskih presuda, pravomoćnih sudskih rješenja i izvršnih sudskih rješenja protiv Općine Bosanski Petrovac sa stanjem na dan 31.03.2023. god</t>
  </si>
  <si>
    <t>ukupno dana do 31.03.23.</t>
  </si>
  <si>
    <t>broj dana od 14.03.20-31.03.23.</t>
  </si>
</sst>
</file>

<file path=xl/styles.xml><?xml version="1.0" encoding="utf-8"?>
<styleSheet xmlns="http://schemas.openxmlformats.org/spreadsheetml/2006/main">
  <fonts count="11">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b/>
      <sz val="11"/>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4" fillId="0" borderId="0" xfId="0" applyFont="1" applyAlignment="1">
      <alignment vertical="center"/>
    </xf>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6"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0" fillId="0" borderId="0" xfId="0" applyBorder="1"/>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4" fontId="10" fillId="0" borderId="1" xfId="0" applyNumberFormat="1" applyFont="1" applyBorder="1" applyAlignment="1">
      <alignment horizontal="right"/>
    </xf>
    <xf numFmtId="4" fontId="5" fillId="0" borderId="1" xfId="0" applyNumberFormat="1" applyFont="1" applyBorder="1" applyAlignment="1" applyProtection="1">
      <alignment vertical="center"/>
      <protection locked="0"/>
    </xf>
    <xf numFmtId="0" fontId="5" fillId="2" borderId="1" xfId="0" applyFont="1" applyFill="1" applyBorder="1" applyAlignment="1">
      <alignment horizontal="center" vertical="center"/>
    </xf>
    <xf numFmtId="0" fontId="0" fillId="0" borderId="0" xfId="0" applyNumberFormat="1"/>
    <xf numFmtId="4" fontId="0" fillId="0" borderId="1" xfId="0" applyNumberFormat="1" applyFont="1" applyBorder="1" applyAlignment="1" applyProtection="1">
      <protection locked="0"/>
    </xf>
    <xf numFmtId="4" fontId="0" fillId="0" borderId="1" xfId="0" applyNumberFormat="1" applyBorder="1" applyAlignment="1" applyProtection="1">
      <protection locked="0"/>
    </xf>
    <xf numFmtId="0" fontId="8"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9"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7" fillId="0" borderId="0" xfId="0" applyFont="1" applyFill="1" applyAlignment="1" applyProtection="1">
      <alignment vertical="center"/>
      <protection locked="0"/>
    </xf>
    <xf numFmtId="0" fontId="7" fillId="0" borderId="0" xfId="0" applyFont="1" applyFill="1" applyAlignment="1" applyProtection="1">
      <protection locked="0"/>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J58"/>
  <sheetViews>
    <sheetView tabSelected="1" workbookViewId="0">
      <selection activeCell="M15" sqref="M15"/>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9.85546875" bestFit="1" customWidth="1"/>
    <col min="10" max="10" width="10" bestFit="1" customWidth="1"/>
  </cols>
  <sheetData>
    <row r="1" spans="1:10" ht="18.75">
      <c r="A1" s="35" t="s">
        <v>28</v>
      </c>
      <c r="B1" s="35"/>
      <c r="C1" s="35"/>
      <c r="D1" s="35"/>
      <c r="E1" s="35"/>
      <c r="F1" s="35"/>
      <c r="G1" s="35"/>
      <c r="H1" s="35"/>
    </row>
    <row r="2" spans="1:10">
      <c r="A2" s="43" t="s">
        <v>64</v>
      </c>
      <c r="B2" s="43"/>
      <c r="C2" s="43"/>
      <c r="D2" s="43"/>
      <c r="E2" s="43"/>
      <c r="F2" s="43"/>
      <c r="G2" s="43"/>
      <c r="H2" s="43"/>
      <c r="I2" s="43"/>
      <c r="J2" s="43"/>
    </row>
    <row r="3" spans="1:10" ht="15.75">
      <c r="A3" s="44"/>
      <c r="B3" s="45"/>
      <c r="C3" s="45"/>
      <c r="D3" s="45"/>
      <c r="E3" s="45"/>
      <c r="F3" s="45"/>
      <c r="G3" s="45"/>
      <c r="H3" s="45"/>
    </row>
    <row r="4" spans="1:10" ht="15" customHeight="1">
      <c r="A4" s="37" t="s">
        <v>0</v>
      </c>
      <c r="B4" s="38" t="s">
        <v>1</v>
      </c>
      <c r="C4" s="38" t="s">
        <v>2</v>
      </c>
      <c r="D4" s="38"/>
      <c r="E4" s="38"/>
      <c r="F4" s="38"/>
      <c r="G4" s="38"/>
      <c r="H4" s="38"/>
      <c r="I4" s="41" t="s">
        <v>30</v>
      </c>
      <c r="J4" s="42" t="s">
        <v>31</v>
      </c>
    </row>
    <row r="5" spans="1:10" ht="25.5">
      <c r="A5" s="37"/>
      <c r="B5" s="38"/>
      <c r="C5" s="13" t="s">
        <v>3</v>
      </c>
      <c r="D5" s="13" t="s">
        <v>4</v>
      </c>
      <c r="E5" s="13" t="s">
        <v>5</v>
      </c>
      <c r="F5" s="13" t="s">
        <v>6</v>
      </c>
      <c r="G5" s="14" t="s">
        <v>7</v>
      </c>
      <c r="H5" s="14" t="s">
        <v>8</v>
      </c>
      <c r="I5" s="41"/>
      <c r="J5" s="42"/>
    </row>
    <row r="6" spans="1:10" ht="27" customHeight="1">
      <c r="A6" s="15" t="s">
        <v>9</v>
      </c>
      <c r="B6" s="16" t="s">
        <v>14</v>
      </c>
      <c r="C6" s="17">
        <v>40369</v>
      </c>
      <c r="D6" s="17">
        <v>40962</v>
      </c>
      <c r="E6" s="17">
        <v>41754</v>
      </c>
      <c r="F6" s="18">
        <v>130000</v>
      </c>
      <c r="G6" s="18">
        <v>17545</v>
      </c>
      <c r="H6" s="18">
        <v>151127.67000000001</v>
      </c>
      <c r="I6" s="29">
        <v>103700</v>
      </c>
      <c r="J6" s="29">
        <f>SUM(F6+G6+H6-I6)</f>
        <v>194972.67000000004</v>
      </c>
    </row>
    <row r="7" spans="1:10">
      <c r="A7" s="15" t="s">
        <v>10</v>
      </c>
      <c r="B7" s="16" t="s">
        <v>15</v>
      </c>
      <c r="C7" s="17">
        <v>40329</v>
      </c>
      <c r="D7" s="17">
        <v>41680</v>
      </c>
      <c r="E7" s="17">
        <v>41691</v>
      </c>
      <c r="F7" s="18">
        <v>7450</v>
      </c>
      <c r="G7" s="18">
        <v>272.79000000000002</v>
      </c>
      <c r="H7" s="18">
        <v>8758.75</v>
      </c>
      <c r="I7" s="29">
        <v>1000</v>
      </c>
      <c r="J7" s="29">
        <f t="shared" ref="J7:J17" si="0">SUM(F7+G7+H7-I7)</f>
        <v>15481.54</v>
      </c>
    </row>
    <row r="8" spans="1:10">
      <c r="A8" s="15" t="s">
        <v>11</v>
      </c>
      <c r="B8" s="16" t="s">
        <v>15</v>
      </c>
      <c r="C8" s="17"/>
      <c r="D8" s="17"/>
      <c r="E8" s="17"/>
      <c r="F8" s="18">
        <v>3032</v>
      </c>
      <c r="G8" s="18">
        <v>280.8</v>
      </c>
      <c r="H8" s="18">
        <v>3032</v>
      </c>
      <c r="I8" s="29"/>
      <c r="J8" s="29"/>
    </row>
    <row r="9" spans="1:10" ht="25.5">
      <c r="A9" s="15" t="s">
        <v>12</v>
      </c>
      <c r="B9" s="16" t="s">
        <v>61</v>
      </c>
      <c r="C9" s="19"/>
      <c r="D9" s="17">
        <v>41655</v>
      </c>
      <c r="E9" s="17">
        <v>41835</v>
      </c>
      <c r="F9" s="18">
        <v>978.12</v>
      </c>
      <c r="G9" s="18">
        <v>469.1</v>
      </c>
      <c r="H9" s="18">
        <v>963.92</v>
      </c>
      <c r="I9" s="29">
        <v>0</v>
      </c>
      <c r="J9" s="29">
        <f t="shared" ref="J9" si="1">SUM(F9+G9+H9-I9)</f>
        <v>2411.14</v>
      </c>
    </row>
    <row r="10" spans="1:10" ht="25.5">
      <c r="A10" s="15" t="s">
        <v>13</v>
      </c>
      <c r="B10" s="16" t="s">
        <v>61</v>
      </c>
      <c r="C10" s="19"/>
      <c r="D10" s="17">
        <v>41655</v>
      </c>
      <c r="E10" s="17">
        <v>41906</v>
      </c>
      <c r="F10" s="18">
        <v>978.12</v>
      </c>
      <c r="G10" s="18">
        <v>329.7</v>
      </c>
      <c r="H10" s="18">
        <v>963.92</v>
      </c>
      <c r="I10" s="29">
        <v>0</v>
      </c>
      <c r="J10" s="29">
        <f>SUM(F10+G10+H10-I10)</f>
        <v>2271.7399999999998</v>
      </c>
    </row>
    <row r="11" spans="1:10">
      <c r="A11" s="15" t="s">
        <v>32</v>
      </c>
      <c r="B11" s="16" t="s">
        <v>16</v>
      </c>
      <c r="C11" s="17">
        <v>41817</v>
      </c>
      <c r="D11" s="17">
        <v>42038</v>
      </c>
      <c r="E11" s="17">
        <v>42058</v>
      </c>
      <c r="F11" s="18">
        <v>720</v>
      </c>
      <c r="G11" s="18">
        <v>334</v>
      </c>
      <c r="H11" s="18">
        <v>713.81</v>
      </c>
      <c r="I11" s="29">
        <v>0</v>
      </c>
      <c r="J11" s="29">
        <f t="shared" si="0"/>
        <v>1767.81</v>
      </c>
    </row>
    <row r="12" spans="1:10" ht="25.5">
      <c r="A12" s="15" t="s">
        <v>35</v>
      </c>
      <c r="B12" s="16" t="s">
        <v>17</v>
      </c>
      <c r="C12" s="19"/>
      <c r="D12" s="17">
        <v>42460</v>
      </c>
      <c r="E12" s="23"/>
      <c r="F12" s="18">
        <v>597.05999999999995</v>
      </c>
      <c r="G12" s="18"/>
      <c r="H12" s="18">
        <v>465.71</v>
      </c>
      <c r="I12" s="29">
        <v>0</v>
      </c>
      <c r="J12" s="29">
        <f t="shared" si="0"/>
        <v>1062.77</v>
      </c>
    </row>
    <row r="13" spans="1:10" ht="27" customHeight="1">
      <c r="A13" s="15" t="s">
        <v>48</v>
      </c>
      <c r="B13" s="16" t="s">
        <v>33</v>
      </c>
      <c r="C13" s="17">
        <v>40464</v>
      </c>
      <c r="D13" s="17">
        <v>41992</v>
      </c>
      <c r="E13" s="17">
        <v>43452</v>
      </c>
      <c r="F13" s="18">
        <v>573.29999999999995</v>
      </c>
      <c r="G13" s="18">
        <v>1213.42</v>
      </c>
      <c r="H13" s="18">
        <v>648.57000000000005</v>
      </c>
      <c r="I13" s="29">
        <v>0</v>
      </c>
      <c r="J13" s="29">
        <f t="shared" si="0"/>
        <v>2435.29</v>
      </c>
    </row>
    <row r="14" spans="1:10" ht="27" customHeight="1">
      <c r="A14" s="15" t="s">
        <v>53</v>
      </c>
      <c r="B14" s="16" t="s">
        <v>37</v>
      </c>
      <c r="C14" s="17" t="s">
        <v>36</v>
      </c>
      <c r="D14" s="17">
        <v>43329</v>
      </c>
      <c r="E14" s="17">
        <v>43493</v>
      </c>
      <c r="F14" s="18">
        <v>22275</v>
      </c>
      <c r="G14" s="18">
        <v>2103.17</v>
      </c>
      <c r="H14" s="18">
        <v>19373.759999999998</v>
      </c>
      <c r="I14" s="29">
        <v>0</v>
      </c>
      <c r="J14" s="29">
        <f t="shared" si="0"/>
        <v>43751.929999999993</v>
      </c>
    </row>
    <row r="15" spans="1:10">
      <c r="A15" s="15" t="s">
        <v>62</v>
      </c>
      <c r="B15" s="16" t="s">
        <v>49</v>
      </c>
      <c r="C15" s="17" t="s">
        <v>50</v>
      </c>
      <c r="D15" s="17" t="s">
        <v>52</v>
      </c>
      <c r="E15" s="17" t="s">
        <v>51</v>
      </c>
      <c r="F15" s="18">
        <v>859</v>
      </c>
      <c r="G15" s="18">
        <v>150</v>
      </c>
      <c r="H15" s="18">
        <v>0</v>
      </c>
      <c r="I15" s="29">
        <v>0</v>
      </c>
      <c r="J15" s="29">
        <f t="shared" si="0"/>
        <v>1009</v>
      </c>
    </row>
    <row r="16" spans="1:10">
      <c r="A16" s="15" t="s">
        <v>63</v>
      </c>
      <c r="B16" s="16" t="s">
        <v>54</v>
      </c>
      <c r="C16" s="17" t="s">
        <v>57</v>
      </c>
      <c r="D16" s="17" t="s">
        <v>55</v>
      </c>
      <c r="E16" s="17" t="s">
        <v>56</v>
      </c>
      <c r="F16" s="18">
        <v>1740</v>
      </c>
      <c r="G16" s="18">
        <v>618.65</v>
      </c>
      <c r="H16" s="18">
        <v>448.22</v>
      </c>
      <c r="I16" s="29">
        <v>0</v>
      </c>
      <c r="J16" s="29">
        <f t="shared" si="0"/>
        <v>2806.87</v>
      </c>
    </row>
    <row r="17" spans="1:10">
      <c r="A17" s="20"/>
      <c r="B17" s="16" t="s">
        <v>18</v>
      </c>
      <c r="C17" s="19"/>
      <c r="D17" s="19"/>
      <c r="E17" s="18"/>
      <c r="F17" s="18">
        <f>SUM(F6:F16)</f>
        <v>169202.59999999998</v>
      </c>
      <c r="G17" s="18">
        <f>SUM(G6:G16)</f>
        <v>23316.629999999997</v>
      </c>
      <c r="H17" s="18">
        <f>SUM(H6:H16)</f>
        <v>186496.33000000005</v>
      </c>
      <c r="I17" s="29">
        <f>SUM(I6:I16)</f>
        <v>104700</v>
      </c>
      <c r="J17" s="29">
        <f t="shared" si="0"/>
        <v>274315.56000000006</v>
      </c>
    </row>
    <row r="18" spans="1:10">
      <c r="A18" s="1"/>
      <c r="B18" s="21"/>
      <c r="C18" s="22"/>
      <c r="H18" s="2"/>
    </row>
    <row r="19" spans="1:10">
      <c r="A19" s="46" t="s">
        <v>60</v>
      </c>
      <c r="B19" s="47"/>
    </row>
    <row r="21" spans="1:10">
      <c r="B21" s="3"/>
      <c r="C21" s="10">
        <v>2018</v>
      </c>
      <c r="D21" s="10">
        <v>2019</v>
      </c>
      <c r="E21" s="10">
        <v>2020</v>
      </c>
      <c r="F21" s="31">
        <v>2021</v>
      </c>
      <c r="G21" s="31">
        <v>2022</v>
      </c>
      <c r="H21" s="31">
        <v>2023</v>
      </c>
    </row>
    <row r="22" spans="1:10">
      <c r="B22" s="3" t="s">
        <v>19</v>
      </c>
      <c r="C22" s="4">
        <v>4181635</v>
      </c>
      <c r="D22" s="4">
        <v>3883241</v>
      </c>
      <c r="E22" s="4">
        <v>5956380</v>
      </c>
      <c r="F22" s="30">
        <v>4850260</v>
      </c>
      <c r="G22" s="30">
        <v>5671550</v>
      </c>
      <c r="H22" s="33">
        <v>6781410</v>
      </c>
    </row>
    <row r="23" spans="1:10">
      <c r="B23" s="3" t="s">
        <v>21</v>
      </c>
      <c r="C23" s="4">
        <v>15000</v>
      </c>
      <c r="D23" s="4">
        <v>15000</v>
      </c>
      <c r="E23" s="4">
        <v>18200</v>
      </c>
      <c r="F23" s="30">
        <v>15000</v>
      </c>
      <c r="G23" s="30">
        <v>19500</v>
      </c>
      <c r="H23" s="34">
        <v>21000</v>
      </c>
    </row>
    <row r="24" spans="1:10">
      <c r="B24" s="3" t="s">
        <v>20</v>
      </c>
      <c r="C24" s="5">
        <f>SUM(C23/C22*100)</f>
        <v>0.35871136529132747</v>
      </c>
      <c r="D24" s="5">
        <f>SUM(D23/D22*100)</f>
        <v>0.38627527881993418</v>
      </c>
      <c r="E24" s="4">
        <v>0.3</v>
      </c>
      <c r="F24" s="4">
        <v>0.3</v>
      </c>
      <c r="G24" s="4">
        <v>0.34</v>
      </c>
      <c r="H24" s="4">
        <v>0.31</v>
      </c>
    </row>
    <row r="25" spans="1:10">
      <c r="B25" s="8" t="s">
        <v>25</v>
      </c>
      <c r="C25" s="4">
        <v>15000</v>
      </c>
      <c r="D25" s="4">
        <v>15000</v>
      </c>
      <c r="E25" s="4">
        <v>18200</v>
      </c>
      <c r="F25" s="4">
        <v>15000</v>
      </c>
      <c r="G25" s="4">
        <v>19500</v>
      </c>
      <c r="H25" s="4">
        <v>21000</v>
      </c>
    </row>
    <row r="26" spans="1:10">
      <c r="B26" s="8" t="s">
        <v>26</v>
      </c>
      <c r="C26" s="9">
        <v>3389306.48</v>
      </c>
      <c r="D26" s="4">
        <v>3567809</v>
      </c>
      <c r="E26" s="4">
        <v>4870693</v>
      </c>
      <c r="F26" s="4">
        <v>4614144</v>
      </c>
      <c r="G26" s="4">
        <v>5312920.54</v>
      </c>
      <c r="H26" s="4"/>
    </row>
    <row r="27" spans="1:10">
      <c r="B27" s="8" t="s">
        <v>27</v>
      </c>
      <c r="C27" s="5">
        <f>SUM(C25/C26*100)</f>
        <v>0.4425684159433112</v>
      </c>
      <c r="D27" s="5">
        <f t="shared" ref="D27:G27" si="2">SUM(D25/D26*100)</f>
        <v>0.42042609343717668</v>
      </c>
      <c r="E27" s="5">
        <f t="shared" si="2"/>
        <v>0.37366346020987157</v>
      </c>
      <c r="F27" s="5">
        <f t="shared" si="2"/>
        <v>0.32508738348868177</v>
      </c>
      <c r="G27" s="5">
        <f t="shared" si="2"/>
        <v>0.36702976928015563</v>
      </c>
      <c r="H27" s="4"/>
    </row>
    <row r="28" spans="1:10">
      <c r="B28" s="25"/>
      <c r="C28" s="26"/>
      <c r="D28" s="27"/>
      <c r="E28" s="27"/>
    </row>
    <row r="29" spans="1:10">
      <c r="A29" s="40" t="s">
        <v>45</v>
      </c>
      <c r="B29" s="40"/>
      <c r="C29" s="40"/>
      <c r="D29" s="40"/>
      <c r="E29" s="40"/>
      <c r="F29" s="40"/>
      <c r="G29" s="40"/>
    </row>
    <row r="30" spans="1:10">
      <c r="A30" s="3" t="s">
        <v>39</v>
      </c>
      <c r="B30" s="8" t="s">
        <v>38</v>
      </c>
      <c r="C30" s="39" t="s">
        <v>41</v>
      </c>
      <c r="D30" s="39"/>
      <c r="E30" s="4" t="s">
        <v>40</v>
      </c>
      <c r="F30" s="3" t="s">
        <v>42</v>
      </c>
      <c r="G30" s="3" t="s">
        <v>43</v>
      </c>
    </row>
    <row r="31" spans="1:10">
      <c r="A31" s="28" t="s">
        <v>9</v>
      </c>
      <c r="B31" s="8" t="s">
        <v>44</v>
      </c>
      <c r="C31" s="39" t="s">
        <v>46</v>
      </c>
      <c r="D31" s="39"/>
      <c r="E31" s="4">
        <v>2600</v>
      </c>
      <c r="F31" s="4">
        <v>1082.4000000000001</v>
      </c>
      <c r="G31" s="28" t="s">
        <v>47</v>
      </c>
    </row>
    <row r="33" spans="1:8">
      <c r="A33" s="36" t="s">
        <v>34</v>
      </c>
      <c r="B33" s="36"/>
      <c r="C33" s="36"/>
      <c r="D33" s="36"/>
      <c r="E33" s="36"/>
      <c r="F33" s="36"/>
      <c r="G33" s="36"/>
      <c r="H33" s="36"/>
    </row>
    <row r="34" spans="1:8">
      <c r="A34" s="36"/>
      <c r="B34" s="36"/>
      <c r="C34" s="36"/>
      <c r="D34" s="36"/>
      <c r="E34" s="36"/>
      <c r="F34" s="36"/>
      <c r="G34" s="36"/>
      <c r="H34" s="36"/>
    </row>
    <row r="35" spans="1:8">
      <c r="A35" s="36"/>
      <c r="B35" s="36"/>
      <c r="C35" s="36"/>
      <c r="D35" s="36"/>
      <c r="E35" s="36"/>
      <c r="F35" s="36"/>
      <c r="G35" s="36"/>
      <c r="H35" s="36"/>
    </row>
    <row r="36" spans="1:8" ht="148.15" customHeight="1">
      <c r="A36" s="36"/>
      <c r="B36" s="36"/>
      <c r="C36" s="36"/>
      <c r="D36" s="36"/>
      <c r="E36" s="36"/>
      <c r="F36" s="36"/>
      <c r="G36" s="36"/>
      <c r="H36" s="36"/>
    </row>
    <row r="38" spans="1:8">
      <c r="B38" s="6" t="s">
        <v>22</v>
      </c>
    </row>
    <row r="39" spans="1:8">
      <c r="B39" s="7">
        <v>36500</v>
      </c>
      <c r="C39" t="s">
        <v>23</v>
      </c>
      <c r="D39" t="s">
        <v>24</v>
      </c>
      <c r="E39" t="s">
        <v>29</v>
      </c>
      <c r="G39" t="s">
        <v>65</v>
      </c>
    </row>
    <row r="40" spans="1:8">
      <c r="B40" s="2">
        <f>SUM(C40*D40*E40/36500)</f>
        <v>151127.67123287672</v>
      </c>
      <c r="C40" s="2">
        <v>130000</v>
      </c>
      <c r="D40">
        <v>12</v>
      </c>
      <c r="E40">
        <v>3536</v>
      </c>
      <c r="F40" s="11">
        <v>40369</v>
      </c>
      <c r="G40">
        <f>SUM(E40+E50)</f>
        <v>4649</v>
      </c>
    </row>
    <row r="41" spans="1:8">
      <c r="B41" s="2">
        <f>SUM(C41*D41*E41/36500)</f>
        <v>8758.7506849315068</v>
      </c>
      <c r="C41" s="2">
        <v>7450</v>
      </c>
      <c r="D41">
        <v>12</v>
      </c>
      <c r="E41">
        <v>3576</v>
      </c>
      <c r="F41" s="11">
        <v>40329</v>
      </c>
      <c r="G41">
        <f t="shared" ref="G41:G46" si="3">SUM(E41+E51)</f>
        <v>4689</v>
      </c>
    </row>
    <row r="42" spans="1:8">
      <c r="B42" s="2">
        <f t="shared" ref="B42:B46" si="4">SUM(C42*D42*E42/36500)</f>
        <v>494.25534246575342</v>
      </c>
      <c r="C42" s="2">
        <v>720</v>
      </c>
      <c r="D42">
        <v>12</v>
      </c>
      <c r="E42">
        <v>2088</v>
      </c>
      <c r="F42" s="11">
        <v>41817</v>
      </c>
      <c r="G42">
        <f t="shared" si="3"/>
        <v>3201</v>
      </c>
    </row>
    <row r="43" spans="1:8">
      <c r="B43" s="2">
        <f>SUM(C43*D43*E43/36500)</f>
        <v>665.65755616438355</v>
      </c>
      <c r="C43" s="2">
        <v>978.12</v>
      </c>
      <c r="D43">
        <v>12</v>
      </c>
      <c r="E43" s="32">
        <v>2070</v>
      </c>
      <c r="F43" s="11">
        <v>41835</v>
      </c>
      <c r="G43">
        <f t="shared" si="3"/>
        <v>3183</v>
      </c>
    </row>
    <row r="44" spans="1:8">
      <c r="B44" s="2">
        <f t="shared" si="4"/>
        <v>283.64439452054791</v>
      </c>
      <c r="C44" s="2">
        <v>597.05999999999995</v>
      </c>
      <c r="D44">
        <v>12</v>
      </c>
      <c r="E44">
        <v>1445</v>
      </c>
      <c r="F44" s="11">
        <v>42460</v>
      </c>
      <c r="G44">
        <f t="shared" si="3"/>
        <v>2558</v>
      </c>
    </row>
    <row r="45" spans="1:8">
      <c r="B45" s="2">
        <f t="shared" si="4"/>
        <v>648.56722191780818</v>
      </c>
      <c r="C45" s="2">
        <v>573.29999999999995</v>
      </c>
      <c r="D45">
        <v>12</v>
      </c>
      <c r="E45">
        <v>3441</v>
      </c>
      <c r="F45" s="11">
        <v>40464</v>
      </c>
      <c r="G45">
        <f t="shared" si="3"/>
        <v>4554</v>
      </c>
    </row>
    <row r="46" spans="1:8">
      <c r="B46" s="2">
        <f t="shared" si="4"/>
        <v>12581.408219178082</v>
      </c>
      <c r="C46" s="2">
        <v>22275</v>
      </c>
      <c r="D46">
        <v>12</v>
      </c>
      <c r="E46">
        <v>1718</v>
      </c>
      <c r="F46" s="11">
        <v>42187</v>
      </c>
      <c r="G46">
        <f t="shared" si="3"/>
        <v>2831</v>
      </c>
    </row>
    <row r="47" spans="1:8">
      <c r="B47" s="2">
        <f>SUM(C47*D47*E47/36500)</f>
        <v>34.589589041095891</v>
      </c>
      <c r="C47" s="2">
        <v>210</v>
      </c>
      <c r="D47">
        <v>12</v>
      </c>
      <c r="E47">
        <v>501</v>
      </c>
      <c r="F47" s="11">
        <v>43403</v>
      </c>
      <c r="G47">
        <f>SUM(E47+E57+E58)</f>
        <v>1614</v>
      </c>
    </row>
    <row r="49" spans="2:7">
      <c r="B49" s="7"/>
      <c r="C49" t="s">
        <v>23</v>
      </c>
      <c r="D49" t="s">
        <v>24</v>
      </c>
      <c r="E49" t="s">
        <v>66</v>
      </c>
      <c r="G49" s="10" t="s">
        <v>18</v>
      </c>
    </row>
    <row r="50" spans="2:7">
      <c r="B50" s="2">
        <v>0</v>
      </c>
      <c r="C50" s="2">
        <v>130000</v>
      </c>
      <c r="D50">
        <v>10</v>
      </c>
      <c r="E50">
        <v>1113</v>
      </c>
      <c r="G50" s="12">
        <f t="shared" ref="G50:G51" si="5">SUM(B40+B50)</f>
        <v>151127.67123287672</v>
      </c>
    </row>
    <row r="51" spans="2:7">
      <c r="B51" s="2">
        <v>0</v>
      </c>
      <c r="C51" s="2">
        <v>7450</v>
      </c>
      <c r="D51">
        <v>10</v>
      </c>
      <c r="E51">
        <v>1113</v>
      </c>
      <c r="G51" s="12">
        <f t="shared" si="5"/>
        <v>8758.7506849315068</v>
      </c>
    </row>
    <row r="52" spans="2:7">
      <c r="B52" s="2">
        <f>SUM(C52*D52*E52/36500)</f>
        <v>219.55068493150685</v>
      </c>
      <c r="C52" s="2">
        <v>720</v>
      </c>
      <c r="D52">
        <v>10</v>
      </c>
      <c r="E52">
        <v>1113</v>
      </c>
      <c r="G52" s="12">
        <f t="shared" ref="G52:G57" si="6">SUM(B42+B52)</f>
        <v>713.80602739726032</v>
      </c>
    </row>
    <row r="53" spans="2:7">
      <c r="B53" s="2">
        <f t="shared" ref="B53:B56" si="7">SUM(C53*D53*E53/36500)</f>
        <v>298.25960547945209</v>
      </c>
      <c r="C53" s="2">
        <v>978.12</v>
      </c>
      <c r="D53">
        <v>10</v>
      </c>
      <c r="E53">
        <v>1113</v>
      </c>
      <c r="G53" s="12">
        <f t="shared" si="6"/>
        <v>963.9171616438357</v>
      </c>
    </row>
    <row r="54" spans="2:7">
      <c r="B54" s="2">
        <f t="shared" si="7"/>
        <v>182.06240547945205</v>
      </c>
      <c r="C54" s="2">
        <v>597.05999999999995</v>
      </c>
      <c r="D54">
        <v>10</v>
      </c>
      <c r="E54">
        <v>1113</v>
      </c>
      <c r="G54" s="12">
        <f t="shared" si="6"/>
        <v>465.70679999999993</v>
      </c>
    </row>
    <row r="55" spans="2:7">
      <c r="B55" s="2">
        <v>0</v>
      </c>
      <c r="C55" s="2">
        <v>573.29999999999995</v>
      </c>
      <c r="D55">
        <v>10</v>
      </c>
      <c r="E55">
        <v>1113</v>
      </c>
      <c r="G55" s="24">
        <f t="shared" si="6"/>
        <v>648.56722191780818</v>
      </c>
    </row>
    <row r="56" spans="2:7">
      <c r="B56" s="2">
        <f t="shared" si="7"/>
        <v>6792.3493150684935</v>
      </c>
      <c r="C56" s="2">
        <v>22275</v>
      </c>
      <c r="D56">
        <v>10</v>
      </c>
      <c r="E56">
        <v>1113</v>
      </c>
      <c r="G56" s="24">
        <f t="shared" si="6"/>
        <v>19373.757534246575</v>
      </c>
    </row>
    <row r="57" spans="2:7">
      <c r="B57" s="2">
        <f>SUM(C57*D57*E57/36500)</f>
        <v>16.052054794520547</v>
      </c>
      <c r="C57" s="2">
        <v>210</v>
      </c>
      <c r="D57">
        <v>10</v>
      </c>
      <c r="E57">
        <v>279</v>
      </c>
      <c r="F57" t="s">
        <v>58</v>
      </c>
      <c r="G57" s="24">
        <f t="shared" si="6"/>
        <v>50.641643835616435</v>
      </c>
    </row>
    <row r="58" spans="2:7">
      <c r="B58" s="2">
        <f>SUM(C58*D58*E58/36500)</f>
        <v>397.57808219178082</v>
      </c>
      <c r="C58" s="2">
        <v>1740</v>
      </c>
      <c r="D58">
        <v>10</v>
      </c>
      <c r="E58">
        <v>834</v>
      </c>
      <c r="F58" t="s">
        <v>59</v>
      </c>
      <c r="G58" s="24">
        <f>SUM(B58)</f>
        <v>397.57808219178082</v>
      </c>
    </row>
  </sheetData>
  <sheetProtection formatCells="0" formatColumns="0" formatRows="0" insertColumns="0" insertRows="0" sort="0" autoFilter="0"/>
  <mergeCells count="13">
    <mergeCell ref="I4:I5"/>
    <mergeCell ref="J4:J5"/>
    <mergeCell ref="A2:J2"/>
    <mergeCell ref="A3:H3"/>
    <mergeCell ref="A19:B19"/>
    <mergeCell ref="A1:H1"/>
    <mergeCell ref="A33:H36"/>
    <mergeCell ref="A4:A5"/>
    <mergeCell ref="B4:B5"/>
    <mergeCell ref="C4:H4"/>
    <mergeCell ref="C30:D30"/>
    <mergeCell ref="C31:D31"/>
    <mergeCell ref="A29:G29"/>
  </mergeCells>
  <pageMargins left="0.70866141732283472" right="0.70866141732283472" top="0.74803149606299213" bottom="0.74803149606299213" header="0.31496062992125984" footer="0.31496062992125984"/>
  <pageSetup paperSize="9" scale="89" fitToHeight="0" orientation="landscape" horizontalDpi="4294967295" verticalDpi="4294967295" r:id="rId1"/>
  <headerFooter>
    <oddFooter>&amp;C&amp;"-,Italic"&amp;10&amp;P&amp;R&amp;"-,Bold Italic"&amp;10MFR-PLR-3.1.</oddFooter>
  </headerFooter>
  <ignoredErrors>
    <ignoredError sqref="G17:H17 F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2023-01-19T07:58:47Z</cp:lastPrinted>
  <dcterms:created xsi:type="dcterms:W3CDTF">2016-10-04T07:21:49Z</dcterms:created>
  <dcterms:modified xsi:type="dcterms:W3CDTF">2023-05-17T09:21:31Z</dcterms:modified>
</cp:coreProperties>
</file>