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18" i="2"/>
  <c r="E64"/>
  <c r="B63"/>
  <c r="B62"/>
  <c r="B61"/>
  <c r="B60"/>
  <c r="B48"/>
  <c r="F18"/>
  <c r="G18"/>
  <c r="H27"/>
  <c r="I18"/>
  <c r="J16"/>
  <c r="B59"/>
  <c r="J15"/>
  <c r="B58"/>
  <c r="J10"/>
  <c r="D27"/>
  <c r="E27"/>
  <c r="F27"/>
  <c r="G27"/>
  <c r="B41" l="1"/>
  <c r="J9" l="1"/>
  <c r="B43"/>
  <c r="J8"/>
  <c r="G47"/>
  <c r="B57"/>
  <c r="G57" s="1"/>
  <c r="B56"/>
  <c r="B47"/>
  <c r="J14"/>
  <c r="B51"/>
  <c r="G42"/>
  <c r="G43"/>
  <c r="G44"/>
  <c r="G45"/>
  <c r="G46"/>
  <c r="G41"/>
  <c r="J13"/>
  <c r="B46"/>
  <c r="B55"/>
  <c r="B45"/>
  <c r="G54" s="1"/>
  <c r="J6"/>
  <c r="J11"/>
  <c r="J12"/>
  <c r="B53"/>
  <c r="B52"/>
  <c r="C27"/>
  <c r="B42"/>
  <c r="B44"/>
  <c r="D24"/>
  <c r="C24"/>
  <c r="G56" l="1"/>
  <c r="G53"/>
  <c r="J18"/>
  <c r="G51"/>
  <c r="G55"/>
  <c r="G52"/>
  <c r="G50"/>
</calcChain>
</file>

<file path=xl/sharedStrings.xml><?xml version="1.0" encoding="utf-8"?>
<sst xmlns="http://schemas.openxmlformats.org/spreadsheetml/2006/main" count="86" uniqueCount="81">
  <si>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</si>
  <si>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</si>
  <si>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</si>
  <si>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</si>
  <si>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</si>
  <si>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</si>
  <si>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</si>
  <si>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</si>
  <si>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</si>
  <si>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</si>
  <si>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</si>
  <si>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</si>
  <si>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</si>
  <si>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</si>
  <si>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iz radnog odnosa (Muhamedbegović Raif)</t>
  </si>
  <si>
    <t xml:space="preserve">Tužba po osnovu naknade štete (Pećanac Milan) </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</si>
  <si>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</si>
  <si>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</si>
  <si>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</si>
  <si>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</si>
  <si>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</si>
  <si>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</si>
  <si>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</si>
  <si>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</si>
  <si>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</si>
  <si>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</si>
  <si>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</si>
  <si>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</si>
  <si>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</si>
  <si>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</si>
  <si>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</si>
  <si>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</si>
  <si>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</si>
  <si>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</si>
  <si>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</si>
  <si>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</si>
  <si>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</si>
  <si>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</si>
  <si>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</si>
  <si>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</si>
  <si>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</si>
  <si>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</si>
  <si>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</si>
  <si>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Potencijalne obaveze po tužbama protiv Jedinstvenog općinskog organa uprave Općine Bosanski Petrovac</t>
  </si>
  <si>
    <t>8.</t>
  </si>
  <si>
    <t>9.</t>
  </si>
  <si>
    <t>Tužba za ugriz psa (Sakib Bešlić)</t>
  </si>
  <si>
    <t>18.12.2020.</t>
  </si>
  <si>
    <t>06.04.2021.</t>
  </si>
  <si>
    <t>30.10.2018.</t>
  </si>
  <si>
    <t>do 17.12.'20.</t>
  </si>
  <si>
    <t>od 18.12.'20.</t>
  </si>
  <si>
    <t>Naknada troškova spora (d.o.o. Motel No9 Bosanski Petrovac)</t>
  </si>
  <si>
    <t>10.</t>
  </si>
  <si>
    <t>11.</t>
  </si>
  <si>
    <t>12.</t>
  </si>
  <si>
    <t>13.03.2020.</t>
  </si>
  <si>
    <t>11.11.2022.</t>
  </si>
  <si>
    <t>17.02.2023.</t>
  </si>
  <si>
    <t>Tužbe iz radnog odnosa (Zlatko Hujić)</t>
  </si>
  <si>
    <t>od 10.11.'18-24.05.'22.</t>
  </si>
  <si>
    <t>Tužbe iz radnog odnosa (Nasira Hrkić)</t>
  </si>
  <si>
    <t>06.03.2006.</t>
  </si>
  <si>
    <t>23.11.2007.</t>
  </si>
  <si>
    <t>05.04.2023.</t>
  </si>
  <si>
    <t>od 06.03.'06-14.03.'20.</t>
  </si>
  <si>
    <t>Napomena</t>
  </si>
  <si>
    <t>vansudska nagodba 27.12.2023. god.</t>
  </si>
  <si>
    <t>Bosanski Petrovac, 03.01.2024. godine</t>
  </si>
  <si>
    <t>broj dana od 14.03.20-31.03.24.</t>
  </si>
  <si>
    <t>ukupno dana do 31.03.24.</t>
  </si>
  <si>
    <t>Registar tužbi, sudskih presuda, pravomoćnih sudskih rješenja i izvršnih sudskih rješenja protiv Općine Bosanski Petrovac sa stanjem na dan 30.06.2024. god</t>
  </si>
  <si>
    <t>08.06.2023.</t>
  </si>
  <si>
    <t>29.05.2024.</t>
  </si>
  <si>
    <t>od 22.03.2019.</t>
  </si>
  <si>
    <t>od 10.05.2023</t>
  </si>
  <si>
    <t>od 20.03.2022.</t>
  </si>
  <si>
    <t>od 10.05.2023.</t>
  </si>
  <si>
    <t>22.03.2019.</t>
  </si>
  <si>
    <t>ukupno</t>
  </si>
  <si>
    <t>Tužba za naknadu štete (Suad Kartal)</t>
  </si>
</sst>
</file>

<file path=xl/styles.xml><?xml version="1.0" encoding="utf-8"?>
<styleSheet xmlns="http://schemas.openxmlformats.org/spreadsheetml/2006/main">
  <fonts count="10">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5"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4" fontId="9" fillId="0" borderId="1" xfId="0" applyNumberFormat="1" applyFont="1" applyBorder="1" applyAlignment="1">
      <alignment horizontal="right"/>
    </xf>
    <xf numFmtId="4" fontId="4" fillId="0" borderId="1" xfId="0" applyNumberFormat="1" applyFont="1" applyBorder="1" applyAlignment="1" applyProtection="1">
      <alignment vertical="center"/>
      <protection locked="0"/>
    </xf>
    <xf numFmtId="0" fontId="4" fillId="2" borderId="1" xfId="0" applyFont="1" applyFill="1" applyBorder="1" applyAlignment="1">
      <alignment horizontal="center" vertical="center"/>
    </xf>
    <xf numFmtId="0" fontId="0" fillId="0" borderId="0" xfId="0" applyNumberFormat="1"/>
    <xf numFmtId="4" fontId="0" fillId="0" borderId="1" xfId="0" applyNumberFormat="1" applyFont="1" applyBorder="1" applyAlignment="1" applyProtection="1">
      <protection locked="0"/>
    </xf>
    <xf numFmtId="4" fontId="0" fillId="0" borderId="1" xfId="0" applyNumberFormat="1" applyBorder="1" applyAlignment="1" applyProtection="1">
      <protection locked="0"/>
    </xf>
    <xf numFmtId="4" fontId="0" fillId="2" borderId="0" xfId="0" applyNumberFormat="1" applyFill="1" applyBorder="1"/>
    <xf numFmtId="0" fontId="0" fillId="0" borderId="1" xfId="0" applyBorder="1" applyAlignment="1">
      <alignment wrapText="1"/>
    </xf>
    <xf numFmtId="0" fontId="0" fillId="0" borderId="0" xfId="0" applyBorder="1" applyAlignment="1">
      <alignment horizontal="right"/>
    </xf>
    <xf numFmtId="2" fontId="0" fillId="0" borderId="0" xfId="0" applyNumberFormat="1" applyBorder="1" applyAlignment="1">
      <alignment horizontal="center"/>
    </xf>
    <xf numFmtId="0" fontId="0" fillId="4" borderId="1" xfId="0" applyFill="1" applyBorder="1" applyAlignment="1">
      <alignment horizontal="center"/>
    </xf>
    <xf numFmtId="0" fontId="7"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8"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6" fillId="0" borderId="0" xfId="0" applyFont="1" applyFill="1" applyAlignment="1" applyProtection="1">
      <alignment vertical="center"/>
      <protection locked="0"/>
    </xf>
    <xf numFmtId="0" fontId="6" fillId="0" borderId="0" xfId="0" applyFont="1" applyFill="1" applyAlignment="1" applyProtection="1">
      <protection locked="0"/>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K64"/>
  <sheetViews>
    <sheetView tabSelected="1" workbookViewId="0">
      <selection activeCell="K30" sqref="K30"/>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11.7109375" bestFit="1" customWidth="1"/>
    <col min="10" max="10" width="10" bestFit="1" customWidth="1"/>
    <col min="11" max="11" width="18.140625" customWidth="1"/>
  </cols>
  <sheetData>
    <row r="1" spans="1:11" ht="18.75">
      <c r="A1" s="37" t="s">
        <v>27</v>
      </c>
      <c r="B1" s="37"/>
      <c r="C1" s="37"/>
      <c r="D1" s="37"/>
      <c r="E1" s="37"/>
      <c r="F1" s="37"/>
      <c r="G1" s="37"/>
      <c r="H1" s="37"/>
    </row>
    <row r="2" spans="1:11">
      <c r="A2" s="45" t="s">
        <v>71</v>
      </c>
      <c r="B2" s="45"/>
      <c r="C2" s="45"/>
      <c r="D2" s="45"/>
      <c r="E2" s="45"/>
      <c r="F2" s="45"/>
      <c r="G2" s="45"/>
      <c r="H2" s="45"/>
      <c r="I2" s="45"/>
      <c r="J2" s="45"/>
    </row>
    <row r="3" spans="1:11" ht="15.75">
      <c r="A3" s="46"/>
      <c r="B3" s="47"/>
      <c r="C3" s="47"/>
      <c r="D3" s="47"/>
      <c r="E3" s="47"/>
      <c r="F3" s="47"/>
      <c r="G3" s="47"/>
      <c r="H3" s="47"/>
    </row>
    <row r="4" spans="1:11" ht="15" customHeight="1">
      <c r="A4" s="39" t="s">
        <v>0</v>
      </c>
      <c r="B4" s="40" t="s">
        <v>1</v>
      </c>
      <c r="C4" s="40" t="s">
        <v>2</v>
      </c>
      <c r="D4" s="40"/>
      <c r="E4" s="40"/>
      <c r="F4" s="40"/>
      <c r="G4" s="40"/>
      <c r="H4" s="40"/>
      <c r="I4" s="43" t="s">
        <v>29</v>
      </c>
      <c r="J4" s="44" t="s">
        <v>30</v>
      </c>
      <c r="K4" s="36" t="s">
        <v>66</v>
      </c>
    </row>
    <row r="5" spans="1:11" ht="25.5">
      <c r="A5" s="39"/>
      <c r="B5" s="40"/>
      <c r="C5" s="12" t="s">
        <v>3</v>
      </c>
      <c r="D5" s="12" t="s">
        <v>4</v>
      </c>
      <c r="E5" s="12" t="s">
        <v>5</v>
      </c>
      <c r="F5" s="12" t="s">
        <v>6</v>
      </c>
      <c r="G5" s="13" t="s">
        <v>7</v>
      </c>
      <c r="H5" s="13" t="s">
        <v>8</v>
      </c>
      <c r="I5" s="43"/>
      <c r="J5" s="44"/>
      <c r="K5" s="36"/>
    </row>
    <row r="6" spans="1:11">
      <c r="A6" s="14" t="s">
        <v>9</v>
      </c>
      <c r="B6" s="15" t="s">
        <v>14</v>
      </c>
      <c r="C6" s="16">
        <v>40329</v>
      </c>
      <c r="D6" s="16">
        <v>41680</v>
      </c>
      <c r="E6" s="16">
        <v>41691</v>
      </c>
      <c r="F6" s="17">
        <v>7450</v>
      </c>
      <c r="G6" s="17">
        <v>272.79000000000002</v>
      </c>
      <c r="H6" s="17">
        <v>8758.75</v>
      </c>
      <c r="I6" s="26">
        <v>1000</v>
      </c>
      <c r="J6" s="26">
        <f t="shared" ref="J6:J16" si="0">SUM(F6+G6+H6-I6)</f>
        <v>15481.54</v>
      </c>
      <c r="K6" s="2"/>
    </row>
    <row r="7" spans="1:11">
      <c r="A7" s="14" t="s">
        <v>10</v>
      </c>
      <c r="B7" s="15" t="s">
        <v>14</v>
      </c>
      <c r="C7" s="16"/>
      <c r="D7" s="16"/>
      <c r="E7" s="16"/>
      <c r="F7" s="17">
        <v>3032</v>
      </c>
      <c r="G7" s="17">
        <v>280.8</v>
      </c>
      <c r="H7" s="17">
        <v>3032</v>
      </c>
      <c r="I7" s="26"/>
      <c r="J7" s="26"/>
      <c r="K7" s="2"/>
    </row>
    <row r="8" spans="1:11" ht="25.5">
      <c r="A8" s="14" t="s">
        <v>11</v>
      </c>
      <c r="B8" s="15" t="s">
        <v>52</v>
      </c>
      <c r="C8" s="18"/>
      <c r="D8" s="16">
        <v>41655</v>
      </c>
      <c r="E8" s="16">
        <v>41835</v>
      </c>
      <c r="F8" s="17">
        <v>978.12</v>
      </c>
      <c r="G8" s="17">
        <v>469.1</v>
      </c>
      <c r="H8" s="17">
        <v>978.12</v>
      </c>
      <c r="I8" s="26">
        <v>0</v>
      </c>
      <c r="J8" s="26">
        <f t="shared" ref="J8" si="1">SUM(F8+G8+H8-I8)</f>
        <v>2425.34</v>
      </c>
      <c r="K8" s="2"/>
    </row>
    <row r="9" spans="1:11" ht="25.5">
      <c r="A9" s="14" t="s">
        <v>12</v>
      </c>
      <c r="B9" s="15" t="s">
        <v>52</v>
      </c>
      <c r="C9" s="18"/>
      <c r="D9" s="16">
        <v>41655</v>
      </c>
      <c r="E9" s="16">
        <v>41906</v>
      </c>
      <c r="F9" s="17">
        <v>978.12</v>
      </c>
      <c r="G9" s="17">
        <v>329.7</v>
      </c>
      <c r="H9" s="17">
        <v>978.12</v>
      </c>
      <c r="I9" s="26">
        <v>0</v>
      </c>
      <c r="J9" s="26">
        <f>SUM(F9+G9+H9-I9)</f>
        <v>2285.94</v>
      </c>
      <c r="K9" s="2"/>
    </row>
    <row r="10" spans="1:11">
      <c r="A10" s="14" t="s">
        <v>13</v>
      </c>
      <c r="B10" s="15" t="s">
        <v>15</v>
      </c>
      <c r="C10" s="16">
        <v>41817</v>
      </c>
      <c r="D10" s="16">
        <v>42038</v>
      </c>
      <c r="E10" s="16">
        <v>42058</v>
      </c>
      <c r="F10" s="17">
        <v>720</v>
      </c>
      <c r="G10" s="17">
        <v>334</v>
      </c>
      <c r="H10" s="17">
        <v>720</v>
      </c>
      <c r="I10" s="26">
        <v>0</v>
      </c>
      <c r="J10" s="26">
        <f>SUM(F10+G10+H10-I10)</f>
        <v>1774</v>
      </c>
      <c r="K10" s="2"/>
    </row>
    <row r="11" spans="1:11" ht="25.5">
      <c r="A11" s="14" t="s">
        <v>31</v>
      </c>
      <c r="B11" s="15" t="s">
        <v>16</v>
      </c>
      <c r="C11" s="18"/>
      <c r="D11" s="16">
        <v>42460</v>
      </c>
      <c r="E11" s="20"/>
      <c r="F11" s="17">
        <v>597.05999999999995</v>
      </c>
      <c r="G11" s="17"/>
      <c r="H11" s="17">
        <v>540.29999999999995</v>
      </c>
      <c r="I11" s="26">
        <v>0</v>
      </c>
      <c r="J11" s="26">
        <f t="shared" si="0"/>
        <v>1137.3599999999999</v>
      </c>
      <c r="K11" s="2"/>
    </row>
    <row r="12" spans="1:11" ht="27" customHeight="1">
      <c r="A12" s="14" t="s">
        <v>34</v>
      </c>
      <c r="B12" s="15" t="s">
        <v>32</v>
      </c>
      <c r="C12" s="16">
        <v>40464</v>
      </c>
      <c r="D12" s="16">
        <v>41992</v>
      </c>
      <c r="E12" s="16">
        <v>43452</v>
      </c>
      <c r="F12" s="17">
        <v>573.29999999999995</v>
      </c>
      <c r="G12" s="17">
        <v>1213.42</v>
      </c>
      <c r="H12" s="17">
        <v>648.57000000000005</v>
      </c>
      <c r="I12" s="26">
        <v>0</v>
      </c>
      <c r="J12" s="26">
        <f t="shared" si="0"/>
        <v>2435.29</v>
      </c>
      <c r="K12" s="2"/>
    </row>
    <row r="13" spans="1:11" ht="27" customHeight="1">
      <c r="A13" s="14" t="s">
        <v>44</v>
      </c>
      <c r="B13" s="15" t="s">
        <v>36</v>
      </c>
      <c r="C13" s="16" t="s">
        <v>35</v>
      </c>
      <c r="D13" s="16">
        <v>43329</v>
      </c>
      <c r="E13" s="16">
        <v>43493</v>
      </c>
      <c r="F13" s="17">
        <v>22275</v>
      </c>
      <c r="G13" s="17">
        <v>2103.17</v>
      </c>
      <c r="H13" s="17">
        <v>21052.01</v>
      </c>
      <c r="I13" s="26">
        <v>22150.67</v>
      </c>
      <c r="J13" s="26">
        <f t="shared" si="0"/>
        <v>23279.509999999995</v>
      </c>
      <c r="K13" s="33" t="s">
        <v>67</v>
      </c>
    </row>
    <row r="14" spans="1:11">
      <c r="A14" s="14" t="s">
        <v>45</v>
      </c>
      <c r="B14" s="15" t="s">
        <v>46</v>
      </c>
      <c r="C14" s="16" t="s">
        <v>49</v>
      </c>
      <c r="D14" s="16" t="s">
        <v>47</v>
      </c>
      <c r="E14" s="16" t="s">
        <v>48</v>
      </c>
      <c r="F14" s="17">
        <v>1740</v>
      </c>
      <c r="G14" s="17">
        <v>618.65</v>
      </c>
      <c r="H14" s="17">
        <v>665.6</v>
      </c>
      <c r="I14" s="26">
        <v>0</v>
      </c>
      <c r="J14" s="26">
        <f t="shared" si="0"/>
        <v>3024.25</v>
      </c>
      <c r="K14" s="2"/>
    </row>
    <row r="15" spans="1:11">
      <c r="A15" s="14" t="s">
        <v>53</v>
      </c>
      <c r="B15" s="15" t="s">
        <v>59</v>
      </c>
      <c r="C15" s="16" t="s">
        <v>56</v>
      </c>
      <c r="D15" s="16" t="s">
        <v>57</v>
      </c>
      <c r="E15" s="16" t="s">
        <v>58</v>
      </c>
      <c r="F15" s="17">
        <v>18473.439999999999</v>
      </c>
      <c r="G15" s="17">
        <v>1984.6</v>
      </c>
      <c r="H15" s="17">
        <v>6534.03</v>
      </c>
      <c r="I15" s="26">
        <v>18473.439999999999</v>
      </c>
      <c r="J15" s="26">
        <f t="shared" si="0"/>
        <v>8518.6299999999974</v>
      </c>
      <c r="K15" s="2"/>
    </row>
    <row r="16" spans="1:11">
      <c r="A16" s="14" t="s">
        <v>54</v>
      </c>
      <c r="B16" s="15" t="s">
        <v>61</v>
      </c>
      <c r="C16" s="16" t="s">
        <v>62</v>
      </c>
      <c r="D16" s="16" t="s">
        <v>63</v>
      </c>
      <c r="E16" s="16" t="s">
        <v>64</v>
      </c>
      <c r="F16" s="17">
        <v>1114.25</v>
      </c>
      <c r="G16" s="17">
        <v>714</v>
      </c>
      <c r="H16" s="17">
        <v>1876.34</v>
      </c>
      <c r="I16" s="26">
        <v>0</v>
      </c>
      <c r="J16" s="26">
        <f t="shared" si="0"/>
        <v>3704.59</v>
      </c>
      <c r="K16" s="2"/>
    </row>
    <row r="17" spans="1:11">
      <c r="A17" s="14" t="s">
        <v>55</v>
      </c>
      <c r="B17" s="15" t="s">
        <v>80</v>
      </c>
      <c r="C17" s="16"/>
      <c r="D17" s="16" t="s">
        <v>72</v>
      </c>
      <c r="E17" s="16" t="s">
        <v>73</v>
      </c>
      <c r="F17" s="17">
        <v>28303</v>
      </c>
      <c r="G17" s="17">
        <v>3714</v>
      </c>
      <c r="H17" s="17">
        <v>5783.76</v>
      </c>
      <c r="I17" s="26"/>
      <c r="J17" s="26"/>
      <c r="K17" s="2"/>
    </row>
    <row r="18" spans="1:11">
      <c r="A18" s="19"/>
      <c r="B18" s="15" t="s">
        <v>17</v>
      </c>
      <c r="C18" s="18"/>
      <c r="D18" s="18"/>
      <c r="E18" s="17"/>
      <c r="F18" s="17">
        <f>SUM(F6:F17)</f>
        <v>86234.29</v>
      </c>
      <c r="G18" s="17">
        <f>SUM(G6:G17)</f>
        <v>12034.23</v>
      </c>
      <c r="H18" s="17">
        <f>SUM(H6:H17)</f>
        <v>51567.599999999991</v>
      </c>
      <c r="I18" s="17">
        <f>SUM(I6:I16)</f>
        <v>41624.11</v>
      </c>
      <c r="J18" s="17">
        <f>SUM(J6:J16)</f>
        <v>64066.45</v>
      </c>
      <c r="K18" s="2"/>
    </row>
    <row r="19" spans="1:11">
      <c r="A19" s="48" t="s">
        <v>68</v>
      </c>
      <c r="B19" s="49"/>
    </row>
    <row r="21" spans="1:11">
      <c r="B21" s="2"/>
      <c r="C21" s="9">
        <v>2018</v>
      </c>
      <c r="D21" s="9">
        <v>2019</v>
      </c>
      <c r="E21" s="9">
        <v>2020</v>
      </c>
      <c r="F21" s="28">
        <v>2021</v>
      </c>
      <c r="G21" s="28">
        <v>2022</v>
      </c>
      <c r="H21" s="28">
        <v>2023</v>
      </c>
      <c r="I21" s="28">
        <v>2024</v>
      </c>
    </row>
    <row r="22" spans="1:11">
      <c r="B22" s="2" t="s">
        <v>18</v>
      </c>
      <c r="C22" s="3">
        <v>4181635</v>
      </c>
      <c r="D22" s="3">
        <v>3883241</v>
      </c>
      <c r="E22" s="3">
        <v>5956380</v>
      </c>
      <c r="F22" s="27">
        <v>4850260</v>
      </c>
      <c r="G22" s="27">
        <v>5671550</v>
      </c>
      <c r="H22" s="30">
        <v>6781410</v>
      </c>
      <c r="I22" s="3">
        <v>9046955</v>
      </c>
    </row>
    <row r="23" spans="1:11">
      <c r="B23" s="2" t="s">
        <v>20</v>
      </c>
      <c r="C23" s="3">
        <v>15000</v>
      </c>
      <c r="D23" s="3">
        <v>15000</v>
      </c>
      <c r="E23" s="3">
        <v>18200</v>
      </c>
      <c r="F23" s="27">
        <v>15000</v>
      </c>
      <c r="G23" s="27">
        <v>19500</v>
      </c>
      <c r="H23" s="31">
        <v>21000</v>
      </c>
      <c r="I23" s="3">
        <v>27150</v>
      </c>
    </row>
    <row r="24" spans="1:11">
      <c r="B24" s="2" t="s">
        <v>19</v>
      </c>
      <c r="C24" s="4">
        <f>SUM(C23/C22*100)</f>
        <v>0.35871136529132747</v>
      </c>
      <c r="D24" s="4">
        <f>SUM(D23/D22*100)</f>
        <v>0.38627527881993418</v>
      </c>
      <c r="E24" s="3">
        <v>0.3</v>
      </c>
      <c r="F24" s="3">
        <v>0.3</v>
      </c>
      <c r="G24" s="3">
        <v>0.34</v>
      </c>
      <c r="H24" s="3">
        <v>0.31</v>
      </c>
      <c r="I24" s="3">
        <v>0.3</v>
      </c>
    </row>
    <row r="25" spans="1:11">
      <c r="B25" s="7" t="s">
        <v>24</v>
      </c>
      <c r="C25" s="3">
        <v>15000</v>
      </c>
      <c r="D25" s="3">
        <v>15000</v>
      </c>
      <c r="E25" s="3">
        <v>18200</v>
      </c>
      <c r="F25" s="3">
        <v>15000</v>
      </c>
      <c r="G25" s="3">
        <v>19500</v>
      </c>
      <c r="H25" s="3">
        <v>21000</v>
      </c>
      <c r="I25" s="3"/>
    </row>
    <row r="26" spans="1:11">
      <c r="B26" s="7" t="s">
        <v>25</v>
      </c>
      <c r="C26" s="8">
        <v>3389306.48</v>
      </c>
      <c r="D26" s="3">
        <v>3567809</v>
      </c>
      <c r="E26" s="3">
        <v>4870693</v>
      </c>
      <c r="F26" s="3">
        <v>4614144</v>
      </c>
      <c r="G26" s="3">
        <v>5312920.54</v>
      </c>
      <c r="H26" s="3">
        <v>6004503</v>
      </c>
      <c r="I26" s="3"/>
    </row>
    <row r="27" spans="1:11">
      <c r="B27" s="7" t="s">
        <v>26</v>
      </c>
      <c r="C27" s="4">
        <f>SUM(C25/C26*100)</f>
        <v>0.4425684159433112</v>
      </c>
      <c r="D27" s="4">
        <f t="shared" ref="D27:H27" si="2">SUM(D25/D26*100)</f>
        <v>0.42042609343717668</v>
      </c>
      <c r="E27" s="4">
        <f t="shared" si="2"/>
        <v>0.37366346020987157</v>
      </c>
      <c r="F27" s="4">
        <f t="shared" si="2"/>
        <v>0.32508738348868177</v>
      </c>
      <c r="G27" s="4">
        <f t="shared" si="2"/>
        <v>0.36702976928015563</v>
      </c>
      <c r="H27" s="4">
        <f t="shared" si="2"/>
        <v>0.34973752198974672</v>
      </c>
      <c r="I27" s="3"/>
    </row>
    <row r="28" spans="1:11">
      <c r="B28" s="22"/>
      <c r="C28" s="23"/>
      <c r="D28" s="24"/>
      <c r="E28" s="24"/>
    </row>
    <row r="29" spans="1:11">
      <c r="A29" s="42" t="s">
        <v>43</v>
      </c>
      <c r="B29" s="42"/>
      <c r="C29" s="42"/>
      <c r="D29" s="42"/>
      <c r="E29" s="42"/>
      <c r="F29" s="42"/>
      <c r="G29" s="42"/>
    </row>
    <row r="30" spans="1:11">
      <c r="A30" s="2" t="s">
        <v>38</v>
      </c>
      <c r="B30" s="7" t="s">
        <v>37</v>
      </c>
      <c r="C30" s="41" t="s">
        <v>40</v>
      </c>
      <c r="D30" s="41"/>
      <c r="E30" s="3" t="s">
        <v>39</v>
      </c>
      <c r="F30" s="2" t="s">
        <v>41</v>
      </c>
      <c r="G30" s="2" t="s">
        <v>42</v>
      </c>
    </row>
    <row r="31" spans="1:11">
      <c r="A31" s="25"/>
      <c r="B31" s="7"/>
      <c r="C31" s="41"/>
      <c r="D31" s="41"/>
      <c r="E31" s="3"/>
      <c r="F31" s="3"/>
      <c r="G31" s="25"/>
    </row>
    <row r="32" spans="1:11">
      <c r="A32" s="34"/>
      <c r="B32" s="22"/>
      <c r="C32" s="35"/>
      <c r="D32" s="35"/>
      <c r="E32" s="24"/>
      <c r="F32" s="24"/>
      <c r="G32" s="34"/>
    </row>
    <row r="33" spans="1:8">
      <c r="A33" s="34"/>
      <c r="B33" s="22"/>
      <c r="C33" s="35"/>
      <c r="D33" s="35"/>
      <c r="E33" s="24"/>
      <c r="F33" s="24"/>
      <c r="G33" s="34"/>
    </row>
    <row r="34" spans="1:8">
      <c r="A34" s="38" t="s">
        <v>33</v>
      </c>
      <c r="B34" s="38"/>
      <c r="C34" s="38"/>
      <c r="D34" s="38"/>
      <c r="E34" s="38"/>
      <c r="F34" s="38"/>
      <c r="G34" s="38"/>
      <c r="H34" s="38"/>
    </row>
    <row r="35" spans="1:8">
      <c r="A35" s="38"/>
      <c r="B35" s="38"/>
      <c r="C35" s="38"/>
      <c r="D35" s="38"/>
      <c r="E35" s="38"/>
      <c r="F35" s="38"/>
      <c r="G35" s="38"/>
      <c r="H35" s="38"/>
    </row>
    <row r="36" spans="1:8">
      <c r="A36" s="38"/>
      <c r="B36" s="38"/>
      <c r="C36" s="38"/>
      <c r="D36" s="38"/>
      <c r="E36" s="38"/>
      <c r="F36" s="38"/>
      <c r="G36" s="38"/>
      <c r="H36" s="38"/>
    </row>
    <row r="37" spans="1:8" ht="148.15" customHeight="1">
      <c r="A37" s="38"/>
      <c r="B37" s="38"/>
      <c r="C37" s="38"/>
      <c r="D37" s="38"/>
      <c r="E37" s="38"/>
      <c r="F37" s="38"/>
      <c r="G37" s="38"/>
      <c r="H37" s="38"/>
    </row>
    <row r="39" spans="1:8">
      <c r="B39" s="5" t="s">
        <v>21</v>
      </c>
    </row>
    <row r="40" spans="1:8">
      <c r="B40" s="6">
        <v>36500</v>
      </c>
      <c r="C40" t="s">
        <v>22</v>
      </c>
      <c r="D40" t="s">
        <v>23</v>
      </c>
      <c r="E40" t="s">
        <v>28</v>
      </c>
      <c r="G40" t="s">
        <v>70</v>
      </c>
    </row>
    <row r="41" spans="1:8">
      <c r="B41" s="1">
        <f>SUM(C41*D41*E41/36500)</f>
        <v>8758.7506849315068</v>
      </c>
      <c r="C41" s="1">
        <v>7450</v>
      </c>
      <c r="D41">
        <v>12</v>
      </c>
      <c r="E41">
        <v>3576</v>
      </c>
      <c r="F41" s="10">
        <v>40329</v>
      </c>
      <c r="G41">
        <f>SUM(E41+E50)</f>
        <v>5145</v>
      </c>
    </row>
    <row r="42" spans="1:8">
      <c r="B42" s="1">
        <f t="shared" ref="B42:B46" si="3">SUM(C42*D42*E42/36500)</f>
        <v>494.25534246575342</v>
      </c>
      <c r="C42" s="1">
        <v>720</v>
      </c>
      <c r="D42">
        <v>12</v>
      </c>
      <c r="E42">
        <v>2088</v>
      </c>
      <c r="F42" s="10">
        <v>41817</v>
      </c>
      <c r="G42">
        <f>SUM(E42+E51)</f>
        <v>3657</v>
      </c>
    </row>
    <row r="43" spans="1:8">
      <c r="B43" s="1">
        <f>SUM(C43*D43*E43/36500)</f>
        <v>665.65755616438355</v>
      </c>
      <c r="C43" s="1">
        <v>978.12</v>
      </c>
      <c r="D43">
        <v>12</v>
      </c>
      <c r="E43" s="29">
        <v>2070</v>
      </c>
      <c r="F43" s="10">
        <v>41835</v>
      </c>
      <c r="G43">
        <f>SUM(E43+E52)</f>
        <v>3639</v>
      </c>
    </row>
    <row r="44" spans="1:8">
      <c r="B44" s="1">
        <f t="shared" si="3"/>
        <v>283.64439452054791</v>
      </c>
      <c r="C44" s="1">
        <v>597.05999999999995</v>
      </c>
      <c r="D44">
        <v>12</v>
      </c>
      <c r="E44">
        <v>1445</v>
      </c>
      <c r="F44" s="10">
        <v>42460</v>
      </c>
      <c r="G44">
        <f>SUM(E44+E53)</f>
        <v>3014</v>
      </c>
    </row>
    <row r="45" spans="1:8">
      <c r="B45" s="1">
        <f t="shared" si="3"/>
        <v>648.56722191780818</v>
      </c>
      <c r="C45" s="1">
        <v>573.29999999999995</v>
      </c>
      <c r="D45">
        <v>12</v>
      </c>
      <c r="E45">
        <v>3441</v>
      </c>
      <c r="F45" s="10">
        <v>40464</v>
      </c>
      <c r="G45">
        <f>SUM(E45+E54)</f>
        <v>5010</v>
      </c>
    </row>
    <row r="46" spans="1:8">
      <c r="B46" s="1">
        <f t="shared" si="3"/>
        <v>12581.408219178082</v>
      </c>
      <c r="C46" s="1">
        <v>22275</v>
      </c>
      <c r="D46">
        <v>12</v>
      </c>
      <c r="E46">
        <v>1718</v>
      </c>
      <c r="F46" s="10">
        <v>42187</v>
      </c>
      <c r="G46">
        <f>SUM(E46+E55)</f>
        <v>3287</v>
      </c>
    </row>
    <row r="47" spans="1:8">
      <c r="B47" s="1">
        <f>SUM(C47*D47*E47/36500)</f>
        <v>34.589589041095891</v>
      </c>
      <c r="C47" s="1">
        <v>210</v>
      </c>
      <c r="D47">
        <v>12</v>
      </c>
      <c r="E47">
        <v>501</v>
      </c>
      <c r="F47" s="10">
        <v>43403</v>
      </c>
      <c r="G47">
        <f>SUM(E47+E56+E57)</f>
        <v>2070</v>
      </c>
    </row>
    <row r="48" spans="1:8">
      <c r="B48" s="1">
        <f>SUM(C48*D48*E48/36500)</f>
        <v>454.05139726027397</v>
      </c>
      <c r="C48" s="1">
        <v>3847</v>
      </c>
      <c r="D48">
        <v>12</v>
      </c>
      <c r="E48">
        <v>359</v>
      </c>
      <c r="F48" s="10" t="s">
        <v>78</v>
      </c>
    </row>
    <row r="49" spans="2:7">
      <c r="B49" s="6"/>
      <c r="C49" t="s">
        <v>22</v>
      </c>
      <c r="D49" t="s">
        <v>23</v>
      </c>
      <c r="E49" t="s">
        <v>69</v>
      </c>
      <c r="G49" s="9" t="s">
        <v>17</v>
      </c>
    </row>
    <row r="50" spans="2:7">
      <c r="B50" s="1">
        <v>0</v>
      </c>
      <c r="C50" s="1">
        <v>7450</v>
      </c>
      <c r="D50">
        <v>10</v>
      </c>
      <c r="E50">
        <v>1569</v>
      </c>
      <c r="G50" s="11">
        <f>SUM(B41+B50)</f>
        <v>8758.7506849315068</v>
      </c>
    </row>
    <row r="51" spans="2:7">
      <c r="B51" s="1">
        <f>SUM(C51*D51*E51/36500)</f>
        <v>309.50136986301368</v>
      </c>
      <c r="C51" s="1">
        <v>720</v>
      </c>
      <c r="D51">
        <v>10</v>
      </c>
      <c r="E51">
        <v>1569</v>
      </c>
      <c r="G51" s="11">
        <f>SUM(B42+B51)</f>
        <v>803.75671232876709</v>
      </c>
    </row>
    <row r="52" spans="2:7">
      <c r="B52" s="1">
        <f t="shared" ref="B52:B55" si="4">SUM(C52*D52*E52/36500)</f>
        <v>420.45761095890413</v>
      </c>
      <c r="C52" s="1">
        <v>978.12</v>
      </c>
      <c r="D52">
        <v>10</v>
      </c>
      <c r="E52">
        <v>1569</v>
      </c>
      <c r="G52" s="11">
        <f>SUM(B43+B52)</f>
        <v>1086.1151671232876</v>
      </c>
    </row>
    <row r="53" spans="2:7">
      <c r="B53" s="1">
        <f t="shared" si="4"/>
        <v>256.65401095890405</v>
      </c>
      <c r="C53" s="1">
        <v>597.05999999999995</v>
      </c>
      <c r="D53">
        <v>10</v>
      </c>
      <c r="E53">
        <v>1569</v>
      </c>
      <c r="G53" s="11">
        <f>SUM(B44+B53)</f>
        <v>540.29840547945196</v>
      </c>
    </row>
    <row r="54" spans="2:7">
      <c r="B54" s="1">
        <v>0</v>
      </c>
      <c r="C54" s="1">
        <v>573.29999999999995</v>
      </c>
      <c r="D54">
        <v>10</v>
      </c>
      <c r="E54">
        <v>1569</v>
      </c>
      <c r="G54" s="21">
        <f>SUM(B45+B54)</f>
        <v>648.56722191780818</v>
      </c>
    </row>
    <row r="55" spans="2:7">
      <c r="B55" s="1">
        <f t="shared" si="4"/>
        <v>9575.198630136987</v>
      </c>
      <c r="C55" s="1">
        <v>22275</v>
      </c>
      <c r="D55">
        <v>10</v>
      </c>
      <c r="E55">
        <v>1569</v>
      </c>
      <c r="G55" s="21">
        <f>SUM(B46+B55)</f>
        <v>22156.606849315067</v>
      </c>
    </row>
    <row r="56" spans="2:7">
      <c r="B56" s="1">
        <f>SUM(C56*D56*E56/36500)</f>
        <v>16.052054794520547</v>
      </c>
      <c r="C56" s="1">
        <v>210</v>
      </c>
      <c r="D56">
        <v>10</v>
      </c>
      <c r="E56">
        <v>279</v>
      </c>
      <c r="F56" t="s">
        <v>50</v>
      </c>
      <c r="G56" s="21">
        <f>SUM(B47+B56)</f>
        <v>50.641643835616435</v>
      </c>
    </row>
    <row r="57" spans="2:7">
      <c r="B57" s="1">
        <f>SUM(C57*D57*E57/36500)</f>
        <v>614.95890410958907</v>
      </c>
      <c r="C57" s="1">
        <v>1740</v>
      </c>
      <c r="D57">
        <v>10</v>
      </c>
      <c r="E57">
        <v>1290</v>
      </c>
      <c r="F57" t="s">
        <v>51</v>
      </c>
      <c r="G57" s="21">
        <f>SUM(B57)</f>
        <v>614.95890410958907</v>
      </c>
    </row>
    <row r="58" spans="2:7">
      <c r="B58" s="1">
        <f>SUM(C58*D58*E58/36500)</f>
        <v>6534.0304219178088</v>
      </c>
      <c r="C58" s="1">
        <v>18473.439999999999</v>
      </c>
      <c r="D58">
        <v>10</v>
      </c>
      <c r="E58">
        <v>1291</v>
      </c>
      <c r="F58" t="s">
        <v>60</v>
      </c>
      <c r="G58" s="32"/>
    </row>
    <row r="59" spans="2:7">
      <c r="B59" s="1">
        <f>SUM(C59*D59*E59/36500)</f>
        <v>1876.3359452054794</v>
      </c>
      <c r="C59" s="1">
        <v>1114.25</v>
      </c>
      <c r="D59">
        <v>12</v>
      </c>
      <c r="E59">
        <v>5122</v>
      </c>
      <c r="F59" t="s">
        <v>65</v>
      </c>
    </row>
    <row r="60" spans="2:7">
      <c r="B60" s="1">
        <f>SUM(C60*D60*E60/36500)</f>
        <v>1653.6830136986302</v>
      </c>
      <c r="C60" s="1">
        <v>3847</v>
      </c>
      <c r="D60">
        <v>10</v>
      </c>
      <c r="E60">
        <v>1569</v>
      </c>
      <c r="G60" t="s">
        <v>74</v>
      </c>
    </row>
    <row r="61" spans="2:7">
      <c r="B61" s="1">
        <f>SUM(C61*D61*E61/36500)</f>
        <v>1634.666301369863</v>
      </c>
      <c r="C61" s="1">
        <v>14274</v>
      </c>
      <c r="D61">
        <v>10</v>
      </c>
      <c r="E61">
        <v>418</v>
      </c>
      <c r="G61" t="s">
        <v>75</v>
      </c>
    </row>
    <row r="62" spans="2:7">
      <c r="B62" s="1">
        <f>SUM(C62*D62*E62/36500)</f>
        <v>1754.827397260274</v>
      </c>
      <c r="C62" s="1">
        <v>7680</v>
      </c>
      <c r="D62">
        <v>10</v>
      </c>
      <c r="E62">
        <v>834</v>
      </c>
      <c r="G62" t="s">
        <v>76</v>
      </c>
    </row>
    <row r="63" spans="2:7">
      <c r="B63" s="1">
        <f>SUM(C63*D63*E63/36500)</f>
        <v>286.5304109589041</v>
      </c>
      <c r="C63" s="1">
        <v>2502</v>
      </c>
      <c r="D63">
        <v>10</v>
      </c>
      <c r="E63">
        <v>418</v>
      </c>
      <c r="G63" t="s">
        <v>77</v>
      </c>
    </row>
    <row r="64" spans="2:7">
      <c r="C64" t="s">
        <v>79</v>
      </c>
      <c r="D64" s="1">
        <v>28303</v>
      </c>
      <c r="E64" s="1">
        <f>SUM(B48+B60+B61+B62+B63)</f>
        <v>5783.7585205479454</v>
      </c>
    </row>
  </sheetData>
  <sheetProtection formatCells="0" formatColumns="0" formatRows="0" insertColumns="0" insertRows="0" sort="0" autoFilter="0"/>
  <mergeCells count="14">
    <mergeCell ref="K4:K5"/>
    <mergeCell ref="A1:H1"/>
    <mergeCell ref="A34:H37"/>
    <mergeCell ref="A4:A5"/>
    <mergeCell ref="B4:B5"/>
    <mergeCell ref="C4:H4"/>
    <mergeCell ref="C30:D30"/>
    <mergeCell ref="C31:D31"/>
    <mergeCell ref="A29:G29"/>
    <mergeCell ref="I4:I5"/>
    <mergeCell ref="J4:J5"/>
    <mergeCell ref="A2:J2"/>
    <mergeCell ref="A3:H3"/>
    <mergeCell ref="A19:B19"/>
  </mergeCells>
  <pageMargins left="0.70866141732283472" right="0.70866141732283472" top="0.74803149606299213" bottom="0.74803149606299213" header="0.31496062992125984" footer="0.31496062992125984"/>
  <pageSetup paperSize="9" scale="78" fitToHeight="0" orientation="landscape" horizontalDpi="4294967295" verticalDpi="4294967295" r:id="rId1"/>
  <headerFooter>
    <oddFooter>&amp;C&amp;"-,Italic"&amp;10&amp;P&amp;R&amp;"-,Bold Italic"&amp;10MFR-PLR-3.1.</oddFooter>
  </headerFooter>
  <ignoredErrors>
    <ignoredError sqref="G18:H18 F18 I18: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2024-01-08T13:10:30Z</cp:lastPrinted>
  <dcterms:created xsi:type="dcterms:W3CDTF">2016-10-04T07:21:49Z</dcterms:created>
  <dcterms:modified xsi:type="dcterms:W3CDTF">2024-07-09T13:21:55Z</dcterms:modified>
</cp:coreProperties>
</file>